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ymen\Desktop\教学楼6楼门厅改造设计\挂网资料\"/>
    </mc:Choice>
  </mc:AlternateContent>
  <bookViews>
    <workbookView windowWidth="27945" windowHeight="12255" firstSheet="1"/>
  </bookViews>
  <sheets>
    <sheet name="工程造价汇总表" sheetId="11" r:id="rId1"/>
    <sheet name="装饰工程分部分项清单" sheetId="2" r:id="rId2"/>
    <sheet name="电气安装工程分部分项清单" sheetId="3" r:id="rId3"/>
    <sheet name="给排水安装工程分部分项清单" sheetId="4" r:id="rId4"/>
    <sheet name="消防工程分部分项清单" sheetId="5" r:id="rId5"/>
    <sheet name="措施项目清单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<sst xmlns="http://schemas.openxmlformats.org/spreadsheetml/2006/main" count="473" uniqueCount="314">
  <si>
    <t>建设工程造价汇总表</t>
  </si>
  <si>
    <t>工程名称：深圳市团校教学楼6F公共区域功能提升改造工程</t>
  </si>
  <si>
    <t>序号</t>
  </si>
  <si>
    <t>费用名称</t>
  </si>
  <si>
    <t>金额(元)</t>
  </si>
  <si>
    <t>备注</t>
  </si>
  <si>
    <t>一</t>
  </si>
  <si>
    <t>分部分项工程费</t>
  </si>
  <si>
    <t>装饰工程</t>
  </si>
  <si>
    <t>电气安装工程</t>
  </si>
  <si>
    <t>给排水安装工程</t>
  </si>
  <si>
    <t>消防工程</t>
  </si>
  <si>
    <t>二</t>
  </si>
  <si>
    <t>措施项目费</t>
  </si>
  <si>
    <t>三</t>
  </si>
  <si>
    <t>税前工程造价（一+二）</t>
  </si>
  <si>
    <t>四</t>
  </si>
  <si>
    <t>增值税（税率9%）</t>
  </si>
  <si>
    <t/>
  </si>
  <si>
    <t>工程造价合计（三+四）</t>
  </si>
  <si>
    <t>分部分项工程量清单与计价表（装饰工程）</t>
  </si>
  <si>
    <t>项目名称</t>
  </si>
  <si>
    <t>项目特征描述</t>
  </si>
  <si>
    <t>单位</t>
  </si>
  <si>
    <t>工程量</t>
  </si>
  <si>
    <t>含税综合单价(元)</t>
  </si>
  <si>
    <t>合价(元)</t>
  </si>
  <si>
    <t xml:space="preserve">  A、拆除工程</t>
  </si>
  <si>
    <t>墙面腻子涂料层铲除</t>
  </si>
  <si>
    <t>1.铲除保留墙面原腻子/涂料层至基层
2.垃圾装袋清运</t>
  </si>
  <si>
    <t>m²</t>
  </si>
  <si>
    <t>卫生间墙面砖拆除</t>
  </si>
  <si>
    <t>1.拆除卫生间原有墙砖及结合层
2.垃圾装袋清运</t>
  </si>
  <si>
    <t>地面砖拆除</t>
  </si>
  <si>
    <t>1.公共区原地砖及结合层拆除(大厅/会议/电梯厅/卫生间/茶水设备)
2.垃圾装袋清运</t>
  </si>
  <si>
    <t>吊顶拆除</t>
  </si>
  <si>
    <t>1.原有吊顶龙骨及面层拆除
2.垃圾装袋清运</t>
  </si>
  <si>
    <t>旧门窗拆除</t>
  </si>
  <si>
    <t>1.原木门/玻璃门(含框)拆除
2.垃圾清运</t>
  </si>
  <si>
    <t>樘</t>
  </si>
  <si>
    <t>旧门窗拆除（保护性拆除）</t>
  </si>
  <si>
    <t>1.原双开木门(含框)保护性拆除</t>
  </si>
  <si>
    <t>拆除原有隔墙</t>
  </si>
  <si>
    <t>1.拆除原有砌体/轻钢龙骨隔墙
2.含抹灰层,垃圾清运</t>
  </si>
  <si>
    <t>拆除旧玻璃隔断</t>
  </si>
  <si>
    <t>1.拆除原玻璃隔断及框料
2.垃圾清运</t>
  </si>
  <si>
    <t>旧卫生洁具拆除</t>
  </si>
  <si>
    <t>1.原坐便/洗手盆/小便器及五金拆除
2.垃圾清运</t>
  </si>
  <si>
    <t>套</t>
  </si>
  <si>
    <t>窗台石拆除</t>
  </si>
  <si>
    <t>1.原窗台石拆除
2.垃圾清运</t>
  </si>
  <si>
    <t>m</t>
  </si>
  <si>
    <t>拆除旧分体空调</t>
  </si>
  <si>
    <t>1.拆除旧立柜空调2台/挂机3台
2.含回收冷媒/管线,清运</t>
  </si>
  <si>
    <t>台</t>
  </si>
  <si>
    <t>建筑垃圾外运</t>
  </si>
  <si>
    <t>1.拆除垃圾装袋
2.人工搬运至楼下堆放点
3.含外运处置费</t>
  </si>
  <si>
    <t>m³</t>
  </si>
  <si>
    <t>拆除工程 小计</t>
  </si>
  <si>
    <t xml:space="preserve">  B、砌筑及隔墙工程</t>
  </si>
  <si>
    <t>轻质砖隔墙</t>
  </si>
  <si>
    <t>1.200厚蒸压砂加气砌块
2.专用砂浆砌筑,卫生间/管井局部</t>
  </si>
  <si>
    <t>轻钢龙骨硅酸钙板隔墙</t>
  </si>
  <si>
    <t>1.100厚75系列轻钢龙骨
2.双面9厘硅酸钙板,离心玻璃棉填充
3.含接缝防锈处理</t>
  </si>
  <si>
    <t>混凝土止水坎</t>
  </si>
  <si>
    <t>1.C20现浇混凝土
2.60宽×200高,卫生间/茶水设备周边</t>
  </si>
  <si>
    <t>砌筑及隔墙工程 小计</t>
  </si>
  <si>
    <t xml:space="preserve">  C、地面工程</t>
  </si>
  <si>
    <t>块料楼地面(浅灰大理石瓷砖)</t>
  </si>
  <si>
    <t>1.CT-01浅灰大理石瓷砖600×1200×10
2.DSM15砂浆结合层、含美缝
3.大厅/大会议室/电梯厅/小会议室/</t>
  </si>
  <si>
    <t>块料楼地面(木纹砖)</t>
  </si>
  <si>
    <t>1.CT-03木纹砖200×1200×10
2.DSM15砂浆结合层，含美缝
3.心理室</t>
  </si>
  <si>
    <t>块料楼地面(卫生间防滑砖)</t>
  </si>
  <si>
    <t>1.CT-02米色柔光防滑砖300×600×10，含美缝
2.含找坡1%/防水保护层</t>
  </si>
  <si>
    <t>石材门槛石</t>
  </si>
  <si>
    <t>1.ST-01深灰石材20厚
2.益胶泥粘结,含磨边倒角</t>
  </si>
  <si>
    <t>金属收口条</t>
  </si>
  <si>
    <t>1.铜色金属收口条
2.地面材料交接处</t>
  </si>
  <si>
    <t>地面防水</t>
  </si>
  <si>
    <t>1.聚氨酯涂膜2mm(2遍),卫生间/茶水/设备
2.上翻300,含蓄水试验</t>
  </si>
  <si>
    <t>墙面防水</t>
  </si>
  <si>
    <t>1.益胶泥刚性防水2-3mm
2.卫生间墙面1800高/茶水设备1200高</t>
  </si>
  <si>
    <t>陶粒混凝土回填</t>
  </si>
  <si>
    <t>1.陶粒:水泥=5:1
2.卫生间下沉回填找平夯实</t>
  </si>
  <si>
    <t>项</t>
  </si>
  <si>
    <t>地面工程 小计</t>
  </si>
  <si>
    <t xml:space="preserve">  D、墙面工程</t>
  </si>
  <si>
    <t>墙面一般抹灰</t>
  </si>
  <si>
    <t>1.13厚水泥石灰膏砂浆打底
2.5厚找平,新建轻质砖墙及局部修补</t>
  </si>
  <si>
    <t>墙面乳胶漆</t>
  </si>
  <si>
    <t>1.PT-01白色乳胶漆一底二面
2.耐水腻子刮平打磨,含抗碱底漆</t>
  </si>
  <si>
    <t>墙面乳胶漆（原墙面）</t>
  </si>
  <si>
    <t>1.PT-01白色乳胶漆
2.局部耐水腻子刮平打磨,含原乳胶漆饰面墙刷固胶</t>
  </si>
  <si>
    <t>墙面碳晶板(橡木面)</t>
  </si>
  <si>
    <t>1.WD-02橡木面碳晶板1220×2440×10
2.阻燃板基层,大会议室背景</t>
  </si>
  <si>
    <t>墙面硬包(布艺)</t>
  </si>
  <si>
    <t>1.UP-01米色布艺硬包
2.15厚阻燃板基层,电视背景</t>
  </si>
  <si>
    <t>墙面不锈钢装饰</t>
  </si>
  <si>
    <t>1.MT-05铜色哑光不锈钢1.2厚304
2.电视造型/收口,含基层</t>
  </si>
  <si>
    <t>墙面砖(卫生间)</t>
  </si>
  <si>
    <t>1.CT-04米色柔光砖600×1200×10
2.瓷砖胶粘贴层,含美缝</t>
  </si>
  <si>
    <t>卫生间隔断</t>
  </si>
  <si>
    <t>1.(抗倍特)隔断
2.含合页/拉手/锁等五金</t>
  </si>
  <si>
    <t>墙面硅藻泥</t>
  </si>
  <si>
    <t>1.PT-02红色硅藻泥
2.大厅/电梯厅LOGO背景墙</t>
  </si>
  <si>
    <t>玻璃隔断(长虹玻璃)</t>
  </si>
  <si>
    <t>1.GL-02 12mm长虹钢化玻璃
2.成品铝型材框收口,含五金(LOGO墙弧形造型段)</t>
  </si>
  <si>
    <t>玻璃隔断(钢化白玻)</t>
  </si>
  <si>
    <t>1.GL-01 12mm钢化白玻(磨砂膜)
2.铝型材框,到顶隔断</t>
  </si>
  <si>
    <t>墙面银镜</t>
  </si>
  <si>
    <t>1.MR-01 5mm银镜（含深灰色哑光不锈钢收口）
2.卫生间,含基层安装</t>
  </si>
  <si>
    <t>石材踢脚线</t>
  </si>
  <si>
    <t>1.ST-03成品石材踢脚线10厚
2.各房间墙脚</t>
  </si>
  <si>
    <t>不锈钢收口条</t>
  </si>
  <si>
    <t>1.MT-04/MT-05不锈钢收口条1.2厚
2.造型及材料交接处</t>
  </si>
  <si>
    <t>墙面工程 小计</t>
  </si>
  <si>
    <t xml:space="preserve">  E、天棚工程</t>
  </si>
  <si>
    <t>造型吊顶天棚</t>
  </si>
  <si>
    <t>1.50系列轻钢龙骨(主900次400),Φ8螺纹吊杆@900
2.双层9厘耐火纸面石膏板（含灯槽、侧板）
3.大厅/大会议室/小会议室部分/茶水间</t>
  </si>
  <si>
    <t>吊顶天棚(铝扣板)</t>
  </si>
  <si>
    <t>1.铝蜂窝大板含配套龙骨</t>
  </si>
  <si>
    <t>吊顶天棚(铝格栅)</t>
  </si>
  <si>
    <t>1.40×100铝格栅,工厂配套龙骨
2.电梯厅造型区,原顶喷灰</t>
  </si>
  <si>
    <t>硅钙板吊顶天棚</t>
  </si>
  <si>
    <t>1.KG-01硅钙板600×600×9
2.C50明架龙骨,心理谈话室/资料/文印/财务</t>
  </si>
  <si>
    <t>吊顶天棚(碳晶板造型)</t>
  </si>
  <si>
    <t>1.WD-01金属面碳晶板1220×2440×10
2.大会议室天花局部叠级造型</t>
  </si>
  <si>
    <t>天棚乳胶漆</t>
  </si>
  <si>
    <t>1.PT-01白色乳胶漆一底二面
2.硅酸钙板吊顶面</t>
  </si>
  <si>
    <t>天棚原顶喷灰</t>
  </si>
  <si>
    <t>1.深灰涂料原顶喷灰
2.铝格栅上空原天花</t>
  </si>
  <si>
    <t>吊顶灯带槽</t>
  </si>
  <si>
    <t>1.LED反光灯槽制作安装
2.大会议室/大厅造型</t>
  </si>
  <si>
    <t>天花检修口</t>
  </si>
  <si>
    <t>1.成品铝合金检修口
2.含边框</t>
  </si>
  <si>
    <t>个</t>
  </si>
  <si>
    <t>天棚工程 小计</t>
  </si>
  <si>
    <t xml:space="preserve">  F、门窗工程</t>
  </si>
  <si>
    <t>成品木门</t>
  </si>
  <si>
    <t>1.成品夹芯木饰面门含门套/合页/锁/门吸
2.门高2100，财务室/资料室/文印室/茶水间/心理谈话室/卫生间</t>
  </si>
  <si>
    <t>成品玻璃门</t>
  </si>
  <si>
    <t>1.钢化玻璃门含地弹簧/拉手/锁</t>
  </si>
  <si>
    <t>原有玻璃门整修(利旧)</t>
  </si>
  <si>
    <t>1.利用原有玻璃门2樘
2.仅计五金调试/门吸地弹簧检修/清洁/密封修整/复位,不含门及框主材</t>
  </si>
  <si>
    <t>石材窗台板</t>
  </si>
  <si>
    <t>1.ST-02米色人造石20厚
2.含磨边倒角安装</t>
  </si>
  <si>
    <t>门窗工程 小计</t>
  </si>
  <si>
    <t xml:space="preserve">  G、固定家具及其他</t>
  </si>
  <si>
    <t>定制橱柜(茶水间)</t>
  </si>
  <si>
    <t>1.实木多层板橱柜含人造石台面/五金</t>
  </si>
  <si>
    <t>定制洗手台柜(卫生间)</t>
  </si>
  <si>
    <t>1.实木多层板台柜含人造石台面</t>
  </si>
  <si>
    <t>广告字及标识</t>
  </si>
  <si>
    <t>1.铜色不锈钢发光字/迷你字/团徽
2.广告公司二次深化</t>
  </si>
  <si>
    <t>固定家具及其他 小计</t>
  </si>
  <si>
    <t>装饰工程分部分项清单合计</t>
  </si>
  <si>
    <t>分部分项工程量清单与计价表（电气安装工程）</t>
  </si>
  <si>
    <t xml:space="preserve">  A、配电装置</t>
  </si>
  <si>
    <t>总配电箱1ZAL1</t>
  </si>
  <si>
    <t>1.成套配电箱安装 暗装
2.含所需元器件
3.含接线调试</t>
  </si>
  <si>
    <t>配电箱</t>
  </si>
  <si>
    <t>开关插座底盒</t>
  </si>
  <si>
    <t>1.86型暗装底盒,含锁母护口
2.按灯具/开关/插座点位配置</t>
  </si>
  <si>
    <t>强电金属桥架</t>
  </si>
  <si>
    <t>1.镀锌槽式桥架200×100含盖板/支架
2.DWG双线合并强电桥架9.2m</t>
  </si>
  <si>
    <t>弱电金属桥架</t>
  </si>
  <si>
    <t>1.镀锌槽式桥架150×100含盖板/支架
2.DWG双线合并弱电桥架7.8m</t>
  </si>
  <si>
    <t>配电装置 小计</t>
  </si>
  <si>
    <t xml:space="preserve">  B、配管配线</t>
  </si>
  <si>
    <t>配管JDG20</t>
  </si>
  <si>
    <t>1.扣压式镀锌钢导管JDG20
2.照明支线,暗配,含支架</t>
  </si>
  <si>
    <t>配管JDG25</t>
  </si>
  <si>
    <t>1.扣压式镀锌钢导管JDG25
2.空调/主干回路,暗配</t>
  </si>
  <si>
    <t>配管JDG32</t>
  </si>
  <si>
    <t>1.扣压式镀锌钢导管JDG32
2.进线/桥架引下</t>
  </si>
  <si>
    <t>配线WDZC-BYJ-2.5</t>
  </si>
  <si>
    <t>1.无卤低烟阻燃C类布电线2.5mm²
2.照明支线,管内穿线</t>
  </si>
  <si>
    <t>配线WDZC-BYJ-4</t>
  </si>
  <si>
    <t>1.无卤低烟阻燃C类布电线4mm²
2.插座支线,管内穿线</t>
  </si>
  <si>
    <t>配线WDZC-BYJ-10</t>
  </si>
  <si>
    <t>1.无卤低烟阻燃C类布电线10mm²
2.进线主干</t>
  </si>
  <si>
    <t>接线盒</t>
  </si>
  <si>
    <t>1.86型暗装接线盒含盖板</t>
  </si>
  <si>
    <t>配管配线 小计</t>
  </si>
  <si>
    <t xml:space="preserve">  C、照明器具</t>
  </si>
  <si>
    <t>LED防眩筒灯</t>
  </si>
  <si>
    <t>1.开孔75,12W,4000K
2.吊顶嵌入式,光束角待设计确认</t>
  </si>
  <si>
    <t>LED防眩射灯</t>
  </si>
  <si>
    <t>1.开孔75,12W,3500K,24°
2.吊顶嵌入式</t>
  </si>
  <si>
    <t>LED软灯带(灯槽)</t>
  </si>
  <si>
    <t>1.LED低压软灯带含驱动电源,4000K,灯槽内敷设
2.沿暗藏灯槽满布,</t>
  </si>
  <si>
    <t>LED灯盘600×600</t>
  </si>
  <si>
    <t>1.48W,4000K,嵌入式
2.配明架600硅钙板模数</t>
  </si>
  <si>
    <t>LED长条灯盘</t>
  </si>
  <si>
    <t>1.100×1500/60×3204,4000K嵌入式
2.含吊装/嵌入配件</t>
  </si>
  <si>
    <t>大会议室专用装饰灯</t>
  </si>
  <si>
    <t>1.LED造型装饰灯
2.吊杆安装,参数待设计确认</t>
  </si>
  <si>
    <t>RC-13特殊灯具</t>
  </si>
  <si>
    <t>1.LED特殊造型灯具
2.型号参数待设计确认,暂估价</t>
  </si>
  <si>
    <t>管道式排气扇SF-01</t>
  </si>
  <si>
    <t>1.静音管道排气扇
2.卫生间/茶水/设备,含软管接口</t>
  </si>
  <si>
    <t>照明器具 小计</t>
  </si>
  <si>
    <t xml:space="preserve">  D、开关插座</t>
  </si>
  <si>
    <t>单联单控开关</t>
  </si>
  <si>
    <t>1.单联单控开关
2.10A,250V
3.86型暗装
4.含接线</t>
  </si>
  <si>
    <t>双联单控开关</t>
  </si>
  <si>
    <t>1.双联单控开关
2.10A,250V
3.86型暗装
4.含接线</t>
  </si>
  <si>
    <t>三联单控开关</t>
  </si>
  <si>
    <t>四联单控开关</t>
  </si>
  <si>
    <t>五孔插座</t>
  </si>
  <si>
    <t>1.五孔插座
2.10A,250V
3.86型暗装
4.含接线</t>
  </si>
  <si>
    <t>空调插座</t>
  </si>
  <si>
    <t>1.空调插座
2.16A,250V
3.86型暗装
4.含接线</t>
  </si>
  <si>
    <t>网络插座(六类)</t>
  </si>
  <si>
    <t>1.RJ45模块,86型</t>
  </si>
  <si>
    <t>电视网络组合插座</t>
  </si>
  <si>
    <t>1.RJ45+TV模块</t>
  </si>
  <si>
    <t>智能马桶预留插座</t>
  </si>
  <si>
    <t>1.10A,卫生间高0.45m</t>
  </si>
  <si>
    <t>开关插座 小计</t>
  </si>
  <si>
    <t xml:space="preserve">  E、弱电系统</t>
  </si>
  <si>
    <t>弱电机柜(落地)</t>
  </si>
  <si>
    <t>1.600×600×1600落地机柜
2.含24口交换机/理线架/配线架</t>
  </si>
  <si>
    <t>六类非屏蔽双绞线</t>
  </si>
  <si>
    <t>1.CAT6,管/桥架内敷设,含端接测试</t>
  </si>
  <si>
    <t>同轴视频线</t>
  </si>
  <si>
    <t>1.SYV-75-5,电视点位,含端接</t>
  </si>
  <si>
    <t>音响线</t>
  </si>
  <si>
    <t>1.2×1.5mm²,装饰音响布线</t>
  </si>
  <si>
    <t>无线AP（利旧安装）</t>
  </si>
  <si>
    <t>1.吸顶式AP/WIFI覆,含接线、调试</t>
  </si>
  <si>
    <t>吸顶装饰音响（利旧安装）</t>
  </si>
  <si>
    <t>1.6W/10W吸顶音响,含接线、调试</t>
  </si>
  <si>
    <t>弱电系统 小计</t>
  </si>
  <si>
    <t xml:space="preserve">  F、通风空调末端配合</t>
  </si>
  <si>
    <t>立柜式分体空调安装(设备甲供)</t>
  </si>
  <si>
    <t>1.立柜(柜机)空调安装
2.设备由建设单位供应</t>
  </si>
  <si>
    <t>壁挂式分体空调安装(设备甲供)</t>
  </si>
  <si>
    <t>1.壁挂(挂机)空调安装,
2.设备由建设单位供应,</t>
  </si>
  <si>
    <t>空调设备及风管</t>
  </si>
  <si>
    <t>1.空调设备及风管供应及安装,含测试
2.具体方案看方案
3.大会议室及大厅至各一台一拖二</t>
  </si>
  <si>
    <t>电气安装工程分部分项清单合计</t>
  </si>
  <si>
    <t>分部分项工程量清单与计价表（给排水安装工程）</t>
  </si>
  <si>
    <t xml:space="preserve">  A、给水管道</t>
  </si>
  <si>
    <t>PP-R给水管DN25</t>
  </si>
  <si>
    <t>1.PN1.6MPa,热熔连接,暗敷
2.含管件支架/水压试验</t>
  </si>
  <si>
    <t>PP-R给水管DN20</t>
  </si>
  <si>
    <t>1.PN1.6MPa,热熔连接,暗敷</t>
  </si>
  <si>
    <t>PP-R给水管DN15</t>
  </si>
  <si>
    <t>1.PN1.6MPa,热熔连接,墙内暗敷</t>
  </si>
  <si>
    <t>给水管道 小计</t>
  </si>
  <si>
    <t xml:space="preserve">  B、排水管道</t>
  </si>
  <si>
    <t>UPVC排水管DN100</t>
  </si>
  <si>
    <t>1.粘接,含管件/伸缩节/检查口
2.含灌水通球试验</t>
  </si>
  <si>
    <t>UPVC排水管DN75</t>
  </si>
  <si>
    <t>1.粘接,含管件/伸缩节</t>
  </si>
  <si>
    <t>UPVC排水管DN50</t>
  </si>
  <si>
    <t>1.粘接,含管件/存水弯</t>
  </si>
  <si>
    <t>排水管道 小计</t>
  </si>
  <si>
    <t xml:space="preserve">  C、卫生器具</t>
  </si>
  <si>
    <t>低水箱坐便器</t>
  </si>
  <si>
    <t>1.陶瓷低水箱座便器含角阀/软管/法兰</t>
  </si>
  <si>
    <t>台式洗脸盆</t>
  </si>
  <si>
    <t>1.陶瓷台式盆含冷热水龙头/下水/存水弯</t>
  </si>
  <si>
    <t>组</t>
  </si>
  <si>
    <t>挂式小便器</t>
  </si>
  <si>
    <t>1.陶瓷小便器含感应冲洗阀</t>
  </si>
  <si>
    <t>不锈钢洗涤池(茶水间)</t>
  </si>
  <si>
    <t>1.304不锈钢单星洗涤池含龙头/下水</t>
  </si>
  <si>
    <t>不锈钢防臭地漏</t>
  </si>
  <si>
    <t>1.DN50防返溢地漏,镀铬箅子
2.含与排水管连接/存水弯</t>
  </si>
  <si>
    <t>卫生器具 小计</t>
  </si>
  <si>
    <t xml:space="preserve">  D、阀门及附件</t>
  </si>
  <si>
    <t>螺纹铜阀门</t>
  </si>
  <si>
    <t>1.铜截止阀/闸阀,螺纹连接</t>
  </si>
  <si>
    <t>刚性防水套管</t>
  </si>
  <si>
    <t>1.穿墙/穿楼板,含封堵</t>
  </si>
  <si>
    <t>管道支架制作安装</t>
  </si>
  <si>
    <t>1.型钢支架,除锈刷防锈漆</t>
  </si>
  <si>
    <t>kg</t>
  </si>
  <si>
    <t>阀门及附件 小计</t>
  </si>
  <si>
    <t xml:space="preserve">  E、其他</t>
  </si>
  <si>
    <t>给水管道橡塑保温</t>
  </si>
  <si>
    <t>1.橡塑保温20厚</t>
  </si>
  <si>
    <t>给水管道消毒冲洗试压</t>
  </si>
  <si>
    <t>1.水压试验/冲洗消毒</t>
  </si>
  <si>
    <t>系统</t>
  </si>
  <si>
    <t>排水管道灌水通球试验</t>
  </si>
  <si>
    <t>1.灌水/通球试验</t>
  </si>
  <si>
    <t>其他 小计</t>
  </si>
  <si>
    <t>给排水安装工程分部分项清单合计</t>
  </si>
  <si>
    <t>分部分项工程量清单与计价表（消防工程 ）</t>
  </si>
  <si>
    <t xml:space="preserve">  A、原有消防设施配合(利用原有)</t>
  </si>
  <si>
    <t>原有喷淋头/探测器复位</t>
  </si>
  <si>
    <t>1.配合新吊顶对原有下喷喷淋头/感烟探测器拆装复位
2.原喷淋/报警主管及设备利用不改造
3.最终以消防专业深化为准</t>
  </si>
  <si>
    <t>处</t>
  </si>
  <si>
    <t>消防系统配合调试</t>
  </si>
  <si>
    <t>1.复位后喷淋/报警系统配合调试
2.利用原有消防主机及线路</t>
  </si>
  <si>
    <t>原有消防设施配合(利用原有) 小计</t>
  </si>
  <si>
    <t>消防工程分部分项清单合计</t>
  </si>
  <si>
    <t>措施项目清单与计价表</t>
  </si>
  <si>
    <t>安全文明施工费</t>
  </si>
  <si>
    <t>环境保护/文明施工/安全施工/临时设施费</t>
  </si>
  <si>
    <t>脚手架工程</t>
  </si>
  <si>
    <t>活动脚手架搭拆运输</t>
  </si>
  <si>
    <t>成品保护费</t>
  </si>
  <si>
    <t>地面/墙面/门窗成品保护含材料人工</t>
  </si>
  <si>
    <t>夜间施工增加费</t>
  </si>
  <si>
    <t>夜间照明/降效/夜班补助</t>
  </si>
  <si>
    <t>垂直运输费</t>
  </si>
  <si>
    <t>材料及垃圾6楼垂直运输</t>
  </si>
  <si>
    <t>二次搬运费</t>
  </si>
  <si>
    <t>现场材料二次倒运</t>
  </si>
  <si>
    <t>措施项目合计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</si>
</sst>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43" fontId="3" fillId="0" borderId="5" xfId="0" applyNumberFormat="1" applyFont="1" applyBorder="1" applyAlignment="1">
      <alignment horizontal="right" vertical="center" wrapText="1"/>
    </xf>
    <xf numFmtId="0" fontId="0" fillId="0" borderId="6" xfId="0" applyBorder="1"/>
    <xf numFmtId="0" fontId="3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0" fillId="0" borderId="8" xfId="0" applyBorder="1"/>
    <xf numFmtId="43" fontId="5" fillId="3" borderId="8" xfId="0" applyNumberFormat="1" applyFont="1" applyFill="1" applyBorder="1" applyAlignment="1">
      <alignment horizontal="right" vertical="center" wrapText="1"/>
    </xf>
    <xf numFmtId="43" fontId="5" fillId="3" borderId="9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right" vertical="center" wrapText="1"/>
    </xf>
    <xf numFmtId="43" fontId="2" fillId="4" borderId="5" xfId="0" applyNumberFormat="1" applyFont="1" applyFill="1" applyBorder="1" applyAlignment="1">
      <alignment horizontal="right" vertical="center" wrapText="1"/>
    </xf>
    <xf numFmtId="43" fontId="2" fillId="4" borderId="6" xfId="0" applyNumberFormat="1" applyFont="1" applyFill="1" applyBorder="1" applyAlignment="1">
      <alignment horizontal="right" vertical="center" wrapText="1"/>
    </xf>
    <xf numFmtId="0" fontId="5" fillId="3" borderId="8" xfId="0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2" fontId="3" fillId="0" borderId="5" xfId="0" applyNumberFormat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176" fontId="0" fillId="0" borderId="0" xfId="0" applyNumberFormat="1" applyAlignment="1">
      <alignment horizontal="center"/>
    </xf>
    <xf numFmtId="43" fontId="0" fillId="0" borderId="0" xfId="0" applyNumberFormat="1"/>
    <xf numFmtId="176" fontId="2" fillId="2" borderId="2" xfId="0" applyNumberFormat="1" applyFont="1" applyFill="1" applyBorder="1" applyAlignment="1">
      <alignment horizontal="center" vertical="center" wrapText="1"/>
    </xf>
    <xf numFmtId="43" fontId="2" fillId="2" borderId="2" xfId="0" applyNumberFormat="1" applyFont="1" applyFill="1" applyBorder="1" applyAlignment="1">
      <alignment horizontal="center" vertical="center" wrapText="1"/>
    </xf>
    <xf numFmtId="43" fontId="2" fillId="2" borderId="3" xfId="0" applyNumberFormat="1" applyFont="1" applyFill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/>
    </xf>
    <xf numFmtId="43" fontId="0" fillId="0" borderId="5" xfId="0" applyNumberFormat="1" applyBorder="1"/>
    <xf numFmtId="43" fontId="2" fillId="2" borderId="6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2" fillId="4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right" vertical="center" wrapText="1"/>
    </xf>
    <xf numFmtId="176" fontId="5" fillId="3" borderId="8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43" fontId="8" fillId="0" borderId="5" xfId="0" applyNumberFormat="1" applyFont="1" applyBorder="1" applyAlignment="1">
      <alignment horizontal="righ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/>
    </xf>
    <xf numFmtId="43" fontId="8" fillId="4" borderId="5" xfId="0" applyNumberFormat="1" applyFont="1" applyFill="1" applyBorder="1" applyAlignment="1">
      <alignment horizontal="center" vertical="center" wrapText="1"/>
    </xf>
    <xf numFmtId="43" fontId="3" fillId="4" borderId="6" xfId="0" applyNumberFormat="1" applyFont="1" applyFill="1" applyBorder="1" applyAlignment="1">
      <alignment horizontal="center" vertical="center" wrapText="1"/>
    </xf>
    <xf numFmtId="43" fontId="8" fillId="0" borderId="5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/>
    </xf>
    <xf numFmtId="43" fontId="8" fillId="3" borderId="8" xfId="0" applyNumberFormat="1" applyFont="1" applyFill="1" applyBorder="1" applyAlignment="1">
      <alignment horizontal="center" vertical="center" wrapText="1"/>
    </xf>
    <xf numFmtId="43" fontId="3" fillId="3" borderId="9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145" zoomScaleNormal="145" workbookViewId="0">
      <selection activeCell="F5" sqref="F5"/>
    </sheetView>
  </sheetViews>
  <sheetFormatPr defaultColWidth="9" defaultRowHeight="13.5" outlineLevelCol="5"/>
  <cols>
    <col min="1" max="1" width="6" customWidth="1"/>
    <col min="2" max="2" width="37.375" customWidth="1"/>
    <col min="3" max="3" width="21.75" customWidth="1"/>
    <col min="4" max="4" width="21.0333333333333" customWidth="1"/>
    <col min="5" max="6" width="13.75"/>
  </cols>
  <sheetData>
    <row r="1" ht="26" customHeight="1" spans="1:6">
      <c r="A1" s="47" t="s">
        <v>0</v>
      </c>
      <c r="B1" s="47"/>
      <c r="C1" s="47"/>
      <c r="D1" s="47"/>
    </row>
    <row r="2" ht="26" customHeight="1" spans="1:6">
      <c r="A2" s="48" t="s">
        <v>1</v>
      </c>
      <c r="B2" s="48"/>
      <c r="C2" s="48"/>
      <c r="D2" s="48"/>
    </row>
    <row r="3" ht="25" customHeight="1" spans="1:6">
      <c r="A3" s="2" t="s">
        <v>2</v>
      </c>
      <c r="B3" s="3" t="s">
        <v>3</v>
      </c>
      <c r="C3" s="3" t="s">
        <v>4</v>
      </c>
      <c r="D3" s="4" t="s">
        <v>5</v>
      </c>
    </row>
    <row r="4" ht="25" customHeight="1" spans="1:6">
      <c r="A4" s="49" t="s">
        <v>6</v>
      </c>
      <c r="B4" s="50" t="s">
        <v>7</v>
      </c>
      <c r="C4" s="51">
        <f>C5+C6+C7+C8</f>
        <v>0</v>
      </c>
      <c r="D4" s="11"/>
      <c r="F4" s="35"/>
    </row>
    <row r="5" ht="25" customHeight="1" spans="1:6">
      <c r="A5" s="5">
        <v>1</v>
      </c>
      <c r="B5" s="6" t="s">
        <v>8</v>
      </c>
      <c r="C5" s="10">
        <f>装饰工程分部分项清单!G70</f>
        <v>0</v>
      </c>
      <c r="D5" s="11"/>
      <c r="F5" s="35"/>
    </row>
    <row r="6" ht="25" customHeight="1" spans="1:6">
      <c r="A6" s="5">
        <v>2</v>
      </c>
      <c r="B6" s="6" t="s">
        <v>9</v>
      </c>
      <c r="C6" s="10">
        <f>电气安装工程分部分项清单!G53</f>
        <v>0</v>
      </c>
      <c r="D6" s="11"/>
      <c r="F6" s="35"/>
    </row>
    <row r="7" ht="25" customHeight="1" spans="1:6">
      <c r="A7" s="5">
        <v>3</v>
      </c>
      <c r="B7" s="6" t="s">
        <v>10</v>
      </c>
      <c r="C7" s="10">
        <f>给排水安装工程分部分项清单!G30</f>
        <v>0</v>
      </c>
      <c r="D7" s="11"/>
      <c r="F7" s="35"/>
    </row>
    <row r="8" ht="25" customHeight="1" spans="1:6">
      <c r="A8" s="5">
        <v>4</v>
      </c>
      <c r="B8" s="6" t="s">
        <v>11</v>
      </c>
      <c r="C8" s="10">
        <f>消防工程分部分项清单!G7</f>
        <v>0</v>
      </c>
      <c r="D8" s="11"/>
      <c r="F8" s="35"/>
    </row>
    <row r="9" ht="25" customHeight="1" spans="1:6">
      <c r="A9" s="49" t="s">
        <v>12</v>
      </c>
      <c r="B9" s="50" t="s">
        <v>13</v>
      </c>
      <c r="C9" s="51">
        <f>措施项目清单!G9</f>
        <v>0</v>
      </c>
      <c r="D9" s="11"/>
      <c r="E9" s="35"/>
      <c r="F9" s="35"/>
    </row>
    <row r="10" ht="25" customHeight="1" spans="1:6">
      <c r="A10" s="52" t="s">
        <v>14</v>
      </c>
      <c r="B10" s="53" t="s">
        <v>15</v>
      </c>
      <c r="C10" s="54">
        <f>(C4+C9)/1.09</f>
        <v>0</v>
      </c>
      <c r="D10" s="55"/>
      <c r="E10" s="35"/>
      <c r="F10" s="35"/>
    </row>
    <row r="11" ht="25" customHeight="1" spans="1:6">
      <c r="A11" s="49" t="s">
        <v>16</v>
      </c>
      <c r="B11" s="50" t="s">
        <v>17</v>
      </c>
      <c r="C11" s="56">
        <f>C10*0.09</f>
        <v>0</v>
      </c>
      <c r="D11" s="11"/>
    </row>
    <row r="12" ht="25" customHeight="1" spans="1:6">
      <c r="A12" s="57" t="s">
        <v>18</v>
      </c>
      <c r="B12" s="58" t="s">
        <v>19</v>
      </c>
      <c r="C12" s="59">
        <f>C11+C10</f>
        <v>0</v>
      </c>
      <c r="D12" s="60"/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70"/>
  <sheetViews>
    <sheetView view="pageBreakPreview" zoomScaleNormal="115" workbookViewId="0">
      <pane ySplit="2" topLeftCell="A3" activePane="bottomLeft" state="frozen"/>
      <selection/>
      <selection pane="bottomLeft" activeCell="D67" sqref="D67"/>
    </sheetView>
  </sheetViews>
  <sheetFormatPr defaultColWidth="9" defaultRowHeight="13.5" outlineLevelCol="7"/>
  <cols>
    <col min="1" max="1" width="6" customWidth="1"/>
    <col min="2" max="2" width="20.875" customWidth="1"/>
    <col min="3" max="3" width="36.375" customWidth="1"/>
    <col min="4" max="4" width="7" customWidth="1"/>
    <col min="5" max="5" width="9" style="34" customWidth="1"/>
    <col min="6" max="6" width="11" customWidth="1"/>
    <col min="7" max="7" width="13.875" style="35" customWidth="1"/>
    <col min="8" max="8" width="13.3666666666667" customWidth="1"/>
    <col min="9" max="9" width="12.625"/>
    <col min="11" max="11" width="12.625"/>
  </cols>
  <sheetData>
    <row r="1" ht="34" customHeight="1" spans="1:8">
      <c r="A1" s="1" t="s">
        <v>20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2</v>
      </c>
      <c r="B2" s="3" t="s">
        <v>21</v>
      </c>
      <c r="C2" s="3" t="s">
        <v>22</v>
      </c>
      <c r="D2" s="3" t="s">
        <v>23</v>
      </c>
      <c r="E2" s="36" t="s">
        <v>24</v>
      </c>
      <c r="F2" s="3" t="s">
        <v>25</v>
      </c>
      <c r="G2" s="37" t="s">
        <v>26</v>
      </c>
      <c r="H2" s="38" t="s">
        <v>5</v>
      </c>
    </row>
    <row r="3" ht="24" customHeight="1" spans="1:8">
      <c r="A3" s="20" t="s">
        <v>27</v>
      </c>
      <c r="B3" s="21"/>
      <c r="C3" s="21"/>
      <c r="D3" s="21"/>
      <c r="E3" s="39"/>
      <c r="F3" s="21"/>
      <c r="G3" s="40"/>
      <c r="H3" s="41"/>
    </row>
    <row r="4" ht="46" customHeight="1" outlineLevel="1" spans="1:8">
      <c r="A4" s="5">
        <v>1</v>
      </c>
      <c r="B4" s="6" t="s">
        <v>28</v>
      </c>
      <c r="C4" s="7" t="s">
        <v>29</v>
      </c>
      <c r="D4" s="8" t="s">
        <v>30</v>
      </c>
      <c r="E4" s="42">
        <v>380</v>
      </c>
      <c r="F4" s="10"/>
      <c r="G4" s="10">
        <f t="shared" ref="G4:G9" si="0">F4*E4</f>
        <v>0</v>
      </c>
      <c r="H4" s="11"/>
    </row>
    <row r="5" ht="46" customHeight="1" outlineLevel="1" spans="1:8">
      <c r="A5" s="5">
        <v>2</v>
      </c>
      <c r="B5" s="6" t="s">
        <v>31</v>
      </c>
      <c r="C5" s="7" t="s">
        <v>32</v>
      </c>
      <c r="D5" s="8" t="s">
        <v>30</v>
      </c>
      <c r="E5" s="42">
        <v>16</v>
      </c>
      <c r="F5" s="10"/>
      <c r="G5" s="10">
        <f t="shared" si="0"/>
        <v>0</v>
      </c>
      <c r="H5" s="11"/>
    </row>
    <row r="6" ht="46" customHeight="1" outlineLevel="1" spans="1:8">
      <c r="A6" s="5">
        <v>3</v>
      </c>
      <c r="B6" s="6" t="s">
        <v>33</v>
      </c>
      <c r="C6" s="7" t="s">
        <v>34</v>
      </c>
      <c r="D6" s="8" t="s">
        <v>30</v>
      </c>
      <c r="E6" s="42">
        <v>205</v>
      </c>
      <c r="F6" s="10"/>
      <c r="G6" s="10">
        <f t="shared" si="0"/>
        <v>0</v>
      </c>
      <c r="H6" s="11"/>
    </row>
    <row r="7" ht="46" customHeight="1" outlineLevel="1" spans="1:8">
      <c r="A7" s="5">
        <v>4</v>
      </c>
      <c r="B7" s="6" t="s">
        <v>35</v>
      </c>
      <c r="C7" s="7" t="s">
        <v>36</v>
      </c>
      <c r="D7" s="8" t="s">
        <v>30</v>
      </c>
      <c r="E7" s="42">
        <v>278</v>
      </c>
      <c r="F7" s="10"/>
      <c r="G7" s="10">
        <f t="shared" si="0"/>
        <v>0</v>
      </c>
      <c r="H7" s="11"/>
    </row>
    <row r="8" ht="46" customHeight="1" outlineLevel="1" spans="1:8">
      <c r="A8" s="5">
        <v>5</v>
      </c>
      <c r="B8" s="6" t="s">
        <v>37</v>
      </c>
      <c r="C8" s="7" t="s">
        <v>38</v>
      </c>
      <c r="D8" s="8" t="s">
        <v>39</v>
      </c>
      <c r="E8" s="42">
        <v>8</v>
      </c>
      <c r="F8" s="10"/>
      <c r="G8" s="10">
        <f t="shared" si="0"/>
        <v>0</v>
      </c>
      <c r="H8" s="11"/>
    </row>
    <row r="9" ht="46" customHeight="1" outlineLevel="1" spans="1:8">
      <c r="A9" s="5">
        <v>6</v>
      </c>
      <c r="B9" s="6" t="s">
        <v>40</v>
      </c>
      <c r="C9" s="7" t="s">
        <v>41</v>
      </c>
      <c r="D9" s="8" t="s">
        <v>39</v>
      </c>
      <c r="E9" s="42">
        <v>1</v>
      </c>
      <c r="F9" s="10"/>
      <c r="G9" s="10">
        <f t="shared" si="0"/>
        <v>0</v>
      </c>
      <c r="H9" s="11"/>
    </row>
    <row r="10" ht="46" customHeight="1" outlineLevel="1" spans="1:8">
      <c r="A10" s="5">
        <v>7</v>
      </c>
      <c r="B10" s="6" t="s">
        <v>42</v>
      </c>
      <c r="C10" s="7" t="s">
        <v>43</v>
      </c>
      <c r="D10" s="8" t="s">
        <v>30</v>
      </c>
      <c r="E10" s="30">
        <v>327.08</v>
      </c>
      <c r="F10" s="10"/>
      <c r="G10" s="10">
        <f t="shared" ref="G10:G15" si="1">F10*E10</f>
        <v>0</v>
      </c>
      <c r="H10" s="11"/>
    </row>
    <row r="11" ht="46" customHeight="1" outlineLevel="1" spans="1:8">
      <c r="A11" s="5">
        <v>8</v>
      </c>
      <c r="B11" s="6" t="s">
        <v>44</v>
      </c>
      <c r="C11" s="7" t="s">
        <v>45</v>
      </c>
      <c r="D11" s="8" t="s">
        <v>30</v>
      </c>
      <c r="E11" s="42">
        <v>15</v>
      </c>
      <c r="F11" s="10"/>
      <c r="G11" s="10">
        <f t="shared" si="1"/>
        <v>0</v>
      </c>
      <c r="H11" s="11"/>
    </row>
    <row r="12" ht="46" customHeight="1" outlineLevel="1" spans="1:8">
      <c r="A12" s="5">
        <v>9</v>
      </c>
      <c r="B12" s="6" t="s">
        <v>46</v>
      </c>
      <c r="C12" s="7" t="s">
        <v>47</v>
      </c>
      <c r="D12" s="8" t="s">
        <v>48</v>
      </c>
      <c r="E12" s="42">
        <v>3</v>
      </c>
      <c r="F12" s="10"/>
      <c r="G12" s="10">
        <f t="shared" si="1"/>
        <v>0</v>
      </c>
      <c r="H12" s="11"/>
    </row>
    <row r="13" ht="46" customHeight="1" outlineLevel="1" spans="1:8">
      <c r="A13" s="5">
        <v>10</v>
      </c>
      <c r="B13" s="6" t="s">
        <v>49</v>
      </c>
      <c r="C13" s="7" t="s">
        <v>50</v>
      </c>
      <c r="D13" s="8" t="s">
        <v>51</v>
      </c>
      <c r="E13" s="30">
        <v>23.06</v>
      </c>
      <c r="F13" s="10"/>
      <c r="G13" s="10">
        <f t="shared" si="1"/>
        <v>0</v>
      </c>
      <c r="H13" s="11"/>
    </row>
    <row r="14" ht="46" customHeight="1" outlineLevel="1" spans="1:8">
      <c r="A14" s="5">
        <v>11</v>
      </c>
      <c r="B14" s="6" t="s">
        <v>52</v>
      </c>
      <c r="C14" s="7" t="s">
        <v>53</v>
      </c>
      <c r="D14" s="8" t="s">
        <v>54</v>
      </c>
      <c r="E14" s="42">
        <v>5</v>
      </c>
      <c r="F14" s="10"/>
      <c r="G14" s="10">
        <f t="shared" si="1"/>
        <v>0</v>
      </c>
      <c r="H14" s="11"/>
    </row>
    <row r="15" ht="46" customHeight="1" outlineLevel="1" spans="1:8">
      <c r="A15" s="5">
        <v>12</v>
      </c>
      <c r="B15" s="6" t="s">
        <v>55</v>
      </c>
      <c r="C15" s="7" t="s">
        <v>56</v>
      </c>
      <c r="D15" s="8" t="s">
        <v>57</v>
      </c>
      <c r="E15" s="42">
        <v>25</v>
      </c>
      <c r="F15" s="10"/>
      <c r="G15" s="10">
        <f t="shared" si="1"/>
        <v>0</v>
      </c>
      <c r="H15" s="11"/>
    </row>
    <row r="16" spans="1:8">
      <c r="A16" s="23" t="s">
        <v>18</v>
      </c>
      <c r="B16" s="24" t="s">
        <v>58</v>
      </c>
      <c r="C16" s="24"/>
      <c r="D16" s="24"/>
      <c r="E16" s="43"/>
      <c r="F16" s="24"/>
      <c r="G16" s="25">
        <f>SUM(G4:G15)</f>
        <v>0</v>
      </c>
      <c r="H16" s="26"/>
    </row>
    <row r="17" ht="24" customHeight="1" spans="1:8">
      <c r="A17" s="20" t="s">
        <v>59</v>
      </c>
      <c r="B17" s="21"/>
      <c r="C17" s="21"/>
      <c r="D17" s="21"/>
      <c r="E17" s="39"/>
      <c r="F17" s="21"/>
      <c r="G17" s="40"/>
      <c r="H17" s="41"/>
    </row>
    <row r="18" ht="46" customHeight="1" outlineLevel="1" spans="1:8">
      <c r="A18" s="5">
        <v>13</v>
      </c>
      <c r="B18" s="6" t="s">
        <v>60</v>
      </c>
      <c r="C18" s="7" t="s">
        <v>61</v>
      </c>
      <c r="D18" s="8" t="s">
        <v>30</v>
      </c>
      <c r="E18" s="30">
        <v>51.81</v>
      </c>
      <c r="F18" s="10"/>
      <c r="G18" s="10">
        <f>F18*E18</f>
        <v>0</v>
      </c>
      <c r="H18" s="11"/>
    </row>
    <row r="19" ht="46" customHeight="1" outlineLevel="1" spans="1:8">
      <c r="A19" s="5">
        <v>14</v>
      </c>
      <c r="B19" s="6" t="s">
        <v>62</v>
      </c>
      <c r="C19" s="7" t="s">
        <v>63</v>
      </c>
      <c r="D19" s="8" t="s">
        <v>30</v>
      </c>
      <c r="E19" s="30">
        <v>63.37</v>
      </c>
      <c r="F19" s="10"/>
      <c r="G19" s="10">
        <f t="shared" ref="G19:G30" si="2">F19*E19</f>
        <v>0</v>
      </c>
      <c r="H19" s="11"/>
    </row>
    <row r="20" ht="46" customHeight="1" outlineLevel="1" spans="1:8">
      <c r="A20" s="5">
        <v>15</v>
      </c>
      <c r="B20" s="6" t="s">
        <v>64</v>
      </c>
      <c r="C20" s="7" t="s">
        <v>65</v>
      </c>
      <c r="D20" s="8" t="s">
        <v>57</v>
      </c>
      <c r="E20" s="30">
        <v>0.23</v>
      </c>
      <c r="F20" s="10"/>
      <c r="G20" s="10">
        <f t="shared" si="2"/>
        <v>0</v>
      </c>
      <c r="H20" s="11"/>
    </row>
    <row r="21" spans="1:8">
      <c r="A21" s="23" t="s">
        <v>18</v>
      </c>
      <c r="B21" s="24" t="s">
        <v>66</v>
      </c>
      <c r="C21" s="24"/>
      <c r="D21" s="24"/>
      <c r="E21" s="43"/>
      <c r="F21" s="24"/>
      <c r="G21" s="25">
        <f>SUM(G18:G20)</f>
        <v>0</v>
      </c>
      <c r="H21" s="26"/>
    </row>
    <row r="22" ht="24" customHeight="1" spans="1:8">
      <c r="A22" s="20" t="s">
        <v>67</v>
      </c>
      <c r="B22" s="21"/>
      <c r="C22" s="21"/>
      <c r="D22" s="21"/>
      <c r="E22" s="39"/>
      <c r="F22" s="21"/>
      <c r="G22" s="40"/>
      <c r="H22" s="41"/>
    </row>
    <row r="23" ht="46" customHeight="1" outlineLevel="1" spans="1:8">
      <c r="A23" s="5">
        <v>16</v>
      </c>
      <c r="B23" s="6" t="s">
        <v>68</v>
      </c>
      <c r="C23" s="7" t="s">
        <v>69</v>
      </c>
      <c r="D23" s="8" t="s">
        <v>30</v>
      </c>
      <c r="E23" s="42">
        <f>66.73+93.45</f>
        <v>160.18</v>
      </c>
      <c r="F23" s="10"/>
      <c r="G23" s="10">
        <f t="shared" si="2"/>
        <v>0</v>
      </c>
      <c r="H23" s="11"/>
    </row>
    <row r="24" ht="46" customHeight="1" outlineLevel="1" spans="1:8">
      <c r="A24" s="5">
        <v>17</v>
      </c>
      <c r="B24" s="6" t="s">
        <v>70</v>
      </c>
      <c r="C24" s="7" t="s">
        <v>71</v>
      </c>
      <c r="D24" s="8" t="s">
        <v>30</v>
      </c>
      <c r="E24" s="42">
        <v>20.56</v>
      </c>
      <c r="F24" s="10"/>
      <c r="G24" s="10">
        <f t="shared" si="2"/>
        <v>0</v>
      </c>
      <c r="H24" s="11"/>
    </row>
    <row r="25" ht="46" customHeight="1" outlineLevel="1" spans="1:8">
      <c r="A25" s="5">
        <v>18</v>
      </c>
      <c r="B25" s="6" t="s">
        <v>72</v>
      </c>
      <c r="C25" s="7" t="s">
        <v>73</v>
      </c>
      <c r="D25" s="8" t="s">
        <v>30</v>
      </c>
      <c r="E25" s="42">
        <v>5</v>
      </c>
      <c r="F25" s="10"/>
      <c r="G25" s="10">
        <f t="shared" si="2"/>
        <v>0</v>
      </c>
      <c r="H25" s="11"/>
    </row>
    <row r="26" ht="46" customHeight="1" outlineLevel="1" spans="1:8">
      <c r="A26" s="5">
        <v>19</v>
      </c>
      <c r="B26" s="6" t="s">
        <v>74</v>
      </c>
      <c r="C26" s="7" t="s">
        <v>75</v>
      </c>
      <c r="D26" s="8" t="s">
        <v>51</v>
      </c>
      <c r="E26" s="42">
        <v>9</v>
      </c>
      <c r="F26" s="10"/>
      <c r="G26" s="10">
        <f t="shared" si="2"/>
        <v>0</v>
      </c>
      <c r="H26" s="11"/>
    </row>
    <row r="27" ht="46" customHeight="1" outlineLevel="1" spans="1:8">
      <c r="A27" s="5">
        <v>20</v>
      </c>
      <c r="B27" s="6" t="s">
        <v>76</v>
      </c>
      <c r="C27" s="7" t="s">
        <v>77</v>
      </c>
      <c r="D27" s="8" t="s">
        <v>51</v>
      </c>
      <c r="E27" s="42">
        <v>15</v>
      </c>
      <c r="F27" s="10"/>
      <c r="G27" s="10">
        <f t="shared" si="2"/>
        <v>0</v>
      </c>
      <c r="H27" s="11"/>
    </row>
    <row r="28" ht="46" customHeight="1" outlineLevel="1" spans="1:8">
      <c r="A28" s="5">
        <v>21</v>
      </c>
      <c r="B28" s="6" t="s">
        <v>78</v>
      </c>
      <c r="C28" s="7" t="s">
        <v>79</v>
      </c>
      <c r="D28" s="8" t="s">
        <v>30</v>
      </c>
      <c r="E28" s="42">
        <v>22</v>
      </c>
      <c r="F28" s="10"/>
      <c r="G28" s="10">
        <f t="shared" si="2"/>
        <v>0</v>
      </c>
      <c r="H28" s="11"/>
    </row>
    <row r="29" ht="46" customHeight="1" outlineLevel="1" spans="1:8">
      <c r="A29" s="5">
        <v>22</v>
      </c>
      <c r="B29" s="6" t="s">
        <v>80</v>
      </c>
      <c r="C29" s="7" t="s">
        <v>81</v>
      </c>
      <c r="D29" s="8" t="s">
        <v>30</v>
      </c>
      <c r="E29" s="42">
        <v>37</v>
      </c>
      <c r="F29" s="10"/>
      <c r="G29" s="10">
        <f t="shared" si="2"/>
        <v>0</v>
      </c>
      <c r="H29" s="11"/>
    </row>
    <row r="30" ht="46" customHeight="1" outlineLevel="1" spans="1:8">
      <c r="A30" s="5">
        <v>23</v>
      </c>
      <c r="B30" s="6" t="s">
        <v>82</v>
      </c>
      <c r="C30" s="7" t="s">
        <v>83</v>
      </c>
      <c r="D30" s="8" t="s">
        <v>84</v>
      </c>
      <c r="E30" s="42">
        <v>1</v>
      </c>
      <c r="F30" s="10"/>
      <c r="G30" s="10">
        <f t="shared" si="2"/>
        <v>0</v>
      </c>
      <c r="H30" s="11"/>
    </row>
    <row r="31" spans="1:8">
      <c r="A31" s="23" t="s">
        <v>18</v>
      </c>
      <c r="B31" s="24" t="s">
        <v>85</v>
      </c>
      <c r="C31" s="24"/>
      <c r="D31" s="24"/>
      <c r="E31" s="43"/>
      <c r="F31" s="24"/>
      <c r="G31" s="25">
        <f>SUM(G23:G30)</f>
        <v>0</v>
      </c>
      <c r="H31" s="26"/>
    </row>
    <row r="32" ht="24" customHeight="1" spans="1:8">
      <c r="A32" s="20" t="s">
        <v>86</v>
      </c>
      <c r="B32" s="21"/>
      <c r="C32" s="21"/>
      <c r="D32" s="21"/>
      <c r="E32" s="39"/>
      <c r="F32" s="21"/>
      <c r="G32" s="40"/>
      <c r="H32" s="41"/>
    </row>
    <row r="33" ht="46" customHeight="1" outlineLevel="1" spans="1:8">
      <c r="A33" s="5">
        <v>24</v>
      </c>
      <c r="B33" s="6" t="s">
        <v>87</v>
      </c>
      <c r="C33" s="7" t="s">
        <v>88</v>
      </c>
      <c r="D33" s="8" t="s">
        <v>30</v>
      </c>
      <c r="E33" s="30">
        <v>83.62</v>
      </c>
      <c r="F33" s="10"/>
      <c r="G33" s="10">
        <f>F33*E33</f>
        <v>0</v>
      </c>
      <c r="H33" s="11"/>
    </row>
    <row r="34" ht="46" customHeight="1" outlineLevel="1" spans="1:8">
      <c r="A34" s="5">
        <v>25</v>
      </c>
      <c r="B34" s="6" t="s">
        <v>89</v>
      </c>
      <c r="C34" s="7" t="s">
        <v>90</v>
      </c>
      <c r="D34" s="8" t="s">
        <v>30</v>
      </c>
      <c r="E34" s="42">
        <v>300</v>
      </c>
      <c r="F34" s="10"/>
      <c r="G34" s="10">
        <f>F34*E34</f>
        <v>0</v>
      </c>
      <c r="H34" s="11"/>
    </row>
    <row r="35" ht="46" customHeight="1" outlineLevel="1" spans="1:8">
      <c r="A35" s="5">
        <v>26</v>
      </c>
      <c r="B35" s="6" t="s">
        <v>91</v>
      </c>
      <c r="C35" s="7" t="s">
        <v>92</v>
      </c>
      <c r="D35" s="8" t="s">
        <v>30</v>
      </c>
      <c r="E35" s="42">
        <v>154.456</v>
      </c>
      <c r="F35" s="10"/>
      <c r="G35" s="10">
        <f>F35*E35</f>
        <v>0</v>
      </c>
      <c r="H35" s="11"/>
    </row>
    <row r="36" ht="46" customHeight="1" outlineLevel="1" spans="1:8">
      <c r="A36" s="5">
        <v>27</v>
      </c>
      <c r="B36" s="6" t="s">
        <v>93</v>
      </c>
      <c r="C36" s="7" t="s">
        <v>94</v>
      </c>
      <c r="D36" s="8" t="s">
        <v>30</v>
      </c>
      <c r="E36" s="42">
        <v>40</v>
      </c>
      <c r="F36" s="10"/>
      <c r="G36" s="10">
        <f t="shared" ref="G36:G47" si="3">F36*E36</f>
        <v>0</v>
      </c>
      <c r="H36" s="11"/>
    </row>
    <row r="37" ht="46" customHeight="1" outlineLevel="1" spans="1:8">
      <c r="A37" s="5">
        <v>28</v>
      </c>
      <c r="B37" s="6" t="s">
        <v>95</v>
      </c>
      <c r="C37" s="7" t="s">
        <v>96</v>
      </c>
      <c r="D37" s="8" t="s">
        <v>30</v>
      </c>
      <c r="E37" s="42">
        <v>6</v>
      </c>
      <c r="F37" s="10"/>
      <c r="G37" s="10">
        <f t="shared" si="3"/>
        <v>0</v>
      </c>
      <c r="H37" s="11"/>
    </row>
    <row r="38" ht="46" customHeight="1" outlineLevel="1" spans="1:8">
      <c r="A38" s="5">
        <v>29</v>
      </c>
      <c r="B38" s="6" t="s">
        <v>97</v>
      </c>
      <c r="C38" s="7" t="s">
        <v>98</v>
      </c>
      <c r="D38" s="8" t="s">
        <v>30</v>
      </c>
      <c r="E38" s="42">
        <v>8</v>
      </c>
      <c r="F38" s="10"/>
      <c r="G38" s="10">
        <f t="shared" si="3"/>
        <v>0</v>
      </c>
      <c r="H38" s="11"/>
    </row>
    <row r="39" ht="46" customHeight="1" outlineLevel="1" spans="1:8">
      <c r="A39" s="5">
        <v>30</v>
      </c>
      <c r="B39" s="6" t="s">
        <v>99</v>
      </c>
      <c r="C39" s="7" t="s">
        <v>100</v>
      </c>
      <c r="D39" s="8" t="s">
        <v>30</v>
      </c>
      <c r="E39" s="42">
        <v>16</v>
      </c>
      <c r="F39" s="10"/>
      <c r="G39" s="10">
        <f t="shared" si="3"/>
        <v>0</v>
      </c>
      <c r="H39" s="11"/>
    </row>
    <row r="40" ht="46" customHeight="1" outlineLevel="1" spans="1:8">
      <c r="A40" s="5">
        <v>31</v>
      </c>
      <c r="B40" s="6" t="s">
        <v>101</v>
      </c>
      <c r="C40" s="7" t="s">
        <v>102</v>
      </c>
      <c r="D40" s="8" t="s">
        <v>30</v>
      </c>
      <c r="E40" s="42">
        <v>4</v>
      </c>
      <c r="F40" s="10"/>
      <c r="G40" s="10">
        <f t="shared" si="3"/>
        <v>0</v>
      </c>
      <c r="H40" s="11"/>
    </row>
    <row r="41" ht="46" customHeight="1" outlineLevel="1" spans="1:8">
      <c r="A41" s="5">
        <v>32</v>
      </c>
      <c r="B41" s="6" t="s">
        <v>103</v>
      </c>
      <c r="C41" s="7" t="s">
        <v>104</v>
      </c>
      <c r="D41" s="8" t="s">
        <v>30</v>
      </c>
      <c r="E41" s="42">
        <v>13</v>
      </c>
      <c r="F41" s="10"/>
      <c r="G41" s="10">
        <f t="shared" si="3"/>
        <v>0</v>
      </c>
      <c r="H41" s="11"/>
    </row>
    <row r="42" ht="46" customHeight="1" outlineLevel="1" spans="1:8">
      <c r="A42" s="5">
        <v>33</v>
      </c>
      <c r="B42" s="6" t="s">
        <v>105</v>
      </c>
      <c r="C42" s="7" t="s">
        <v>106</v>
      </c>
      <c r="D42" s="8" t="s">
        <v>30</v>
      </c>
      <c r="E42" s="44">
        <f>0.825*2*2.6</f>
        <v>4.29</v>
      </c>
      <c r="F42" s="10"/>
      <c r="G42" s="10">
        <f t="shared" si="3"/>
        <v>0</v>
      </c>
      <c r="H42" s="11"/>
    </row>
    <row r="43" ht="46" customHeight="1" outlineLevel="1" spans="1:8">
      <c r="A43" s="5">
        <v>34</v>
      </c>
      <c r="B43" s="6" t="s">
        <v>107</v>
      </c>
      <c r="C43" s="7" t="s">
        <v>108</v>
      </c>
      <c r="D43" s="8" t="s">
        <v>30</v>
      </c>
      <c r="E43" s="44">
        <f>4.41*2.1</f>
        <v>9.261</v>
      </c>
      <c r="F43" s="10"/>
      <c r="G43" s="10">
        <f t="shared" si="3"/>
        <v>0</v>
      </c>
      <c r="H43" s="11"/>
    </row>
    <row r="44" ht="46" customHeight="1" outlineLevel="1" spans="1:8">
      <c r="A44" s="5">
        <v>35</v>
      </c>
      <c r="B44" s="6" t="s">
        <v>109</v>
      </c>
      <c r="C44" s="7" t="s">
        <v>110</v>
      </c>
      <c r="D44" s="8" t="s">
        <v>30</v>
      </c>
      <c r="E44" s="42">
        <v>2.2</v>
      </c>
      <c r="F44" s="10"/>
      <c r="G44" s="10">
        <f t="shared" si="3"/>
        <v>0</v>
      </c>
      <c r="H44" s="11"/>
    </row>
    <row r="45" ht="46" customHeight="1" outlineLevel="1" spans="1:8">
      <c r="A45" s="5">
        <v>36</v>
      </c>
      <c r="B45" s="6" t="s">
        <v>111</v>
      </c>
      <c r="C45" s="7" t="s">
        <v>112</v>
      </c>
      <c r="D45" s="8" t="s">
        <v>51</v>
      </c>
      <c r="E45" s="42">
        <v>198</v>
      </c>
      <c r="F45" s="10"/>
      <c r="G45" s="10">
        <f t="shared" si="3"/>
        <v>0</v>
      </c>
      <c r="H45" s="11"/>
    </row>
    <row r="46" ht="46" customHeight="1" outlineLevel="1" spans="1:8">
      <c r="A46" s="5">
        <v>37</v>
      </c>
      <c r="B46" s="6" t="s">
        <v>113</v>
      </c>
      <c r="C46" s="7" t="s">
        <v>114</v>
      </c>
      <c r="D46" s="8" t="s">
        <v>51</v>
      </c>
      <c r="E46" s="42">
        <v>30</v>
      </c>
      <c r="F46" s="10"/>
      <c r="G46" s="10">
        <f t="shared" si="3"/>
        <v>0</v>
      </c>
      <c r="H46" s="11"/>
    </row>
    <row r="47" spans="1:8">
      <c r="A47" s="23" t="s">
        <v>18</v>
      </c>
      <c r="B47" s="24" t="s">
        <v>115</v>
      </c>
      <c r="C47" s="24"/>
      <c r="D47" s="24"/>
      <c r="E47" s="43"/>
      <c r="F47" s="24"/>
      <c r="G47" s="25">
        <f>SUM(G33:G46)</f>
        <v>0</v>
      </c>
      <c r="H47" s="26"/>
    </row>
    <row r="48" ht="24" customHeight="1" spans="1:8">
      <c r="A48" s="20" t="s">
        <v>116</v>
      </c>
      <c r="B48" s="21"/>
      <c r="C48" s="21"/>
      <c r="D48" s="21"/>
      <c r="E48" s="39"/>
      <c r="F48" s="21"/>
      <c r="G48" s="40"/>
      <c r="H48" s="41"/>
    </row>
    <row r="49" ht="46" customHeight="1" outlineLevel="1" spans="1:8">
      <c r="A49" s="5">
        <v>38</v>
      </c>
      <c r="B49" s="6" t="s">
        <v>117</v>
      </c>
      <c r="C49" s="7" t="s">
        <v>118</v>
      </c>
      <c r="D49" s="8" t="s">
        <v>30</v>
      </c>
      <c r="E49" s="42">
        <f>12.2+57.05+66.16+9.47+1.83</f>
        <v>146.71</v>
      </c>
      <c r="F49" s="10"/>
      <c r="G49" s="10">
        <f>F49*E49</f>
        <v>0</v>
      </c>
      <c r="H49" s="11"/>
    </row>
    <row r="50" ht="46" customHeight="1" outlineLevel="1" spans="1:8">
      <c r="A50" s="5">
        <v>39</v>
      </c>
      <c r="B50" s="6" t="s">
        <v>119</v>
      </c>
      <c r="C50" s="7" t="s">
        <v>120</v>
      </c>
      <c r="D50" s="8" t="s">
        <v>30</v>
      </c>
      <c r="E50" s="42">
        <v>5</v>
      </c>
      <c r="F50" s="10"/>
      <c r="G50" s="10">
        <f t="shared" ref="G50:G57" si="4">F50*E50</f>
        <v>0</v>
      </c>
      <c r="H50" s="11"/>
    </row>
    <row r="51" ht="46" customHeight="1" outlineLevel="1" spans="1:8">
      <c r="A51" s="5">
        <v>40</v>
      </c>
      <c r="B51" s="6" t="s">
        <v>121</v>
      </c>
      <c r="C51" s="7" t="s">
        <v>122</v>
      </c>
      <c r="D51" s="8" t="s">
        <v>30</v>
      </c>
      <c r="E51" s="42">
        <v>25.5</v>
      </c>
      <c r="F51" s="10"/>
      <c r="G51" s="10">
        <f t="shared" si="4"/>
        <v>0</v>
      </c>
      <c r="H51" s="11"/>
    </row>
    <row r="52" ht="46" customHeight="1" outlineLevel="1" spans="1:8">
      <c r="A52" s="5">
        <v>41</v>
      </c>
      <c r="B52" s="6" t="s">
        <v>123</v>
      </c>
      <c r="C52" s="7" t="s">
        <v>124</v>
      </c>
      <c r="D52" s="8" t="s">
        <v>30</v>
      </c>
      <c r="E52" s="42">
        <f>34.29+14.29+14.27+20.56</f>
        <v>83.41</v>
      </c>
      <c r="F52" s="10"/>
      <c r="G52" s="10">
        <f t="shared" si="4"/>
        <v>0</v>
      </c>
      <c r="H52" s="11"/>
    </row>
    <row r="53" ht="46" customHeight="1" outlineLevel="1" spans="1:8">
      <c r="A53" s="5">
        <v>42</v>
      </c>
      <c r="B53" s="6" t="s">
        <v>125</v>
      </c>
      <c r="C53" s="7" t="s">
        <v>126</v>
      </c>
      <c r="D53" s="8" t="s">
        <v>30</v>
      </c>
      <c r="E53" s="42">
        <v>24.77</v>
      </c>
      <c r="F53" s="10"/>
      <c r="G53" s="10">
        <f t="shared" si="4"/>
        <v>0</v>
      </c>
      <c r="H53" s="11"/>
    </row>
    <row r="54" ht="46" customHeight="1" outlineLevel="1" spans="1:8">
      <c r="A54" s="5">
        <v>43</v>
      </c>
      <c r="B54" s="6" t="s">
        <v>127</v>
      </c>
      <c r="C54" s="7" t="s">
        <v>128</v>
      </c>
      <c r="D54" s="8" t="s">
        <v>30</v>
      </c>
      <c r="E54" s="42">
        <f>(12.2+57.05+66.16+9.47+1.83)*1.15-24.77</f>
        <v>143.9465</v>
      </c>
      <c r="F54" s="10"/>
      <c r="G54" s="10">
        <f t="shared" si="4"/>
        <v>0</v>
      </c>
      <c r="H54" s="11"/>
    </row>
    <row r="55" ht="46" customHeight="1" outlineLevel="1" spans="1:8">
      <c r="A55" s="5">
        <v>44</v>
      </c>
      <c r="B55" s="6" t="s">
        <v>129</v>
      </c>
      <c r="C55" s="7" t="s">
        <v>130</v>
      </c>
      <c r="D55" s="8" t="s">
        <v>30</v>
      </c>
      <c r="E55" s="42">
        <f>25.5*1.5</f>
        <v>38.25</v>
      </c>
      <c r="F55" s="10"/>
      <c r="G55" s="10">
        <f t="shared" si="4"/>
        <v>0</v>
      </c>
      <c r="H55" s="11"/>
    </row>
    <row r="56" ht="46" customHeight="1" outlineLevel="1" spans="1:8">
      <c r="A56" s="5">
        <v>45</v>
      </c>
      <c r="B56" s="6" t="s">
        <v>131</v>
      </c>
      <c r="C56" s="7" t="s">
        <v>132</v>
      </c>
      <c r="D56" s="8" t="s">
        <v>51</v>
      </c>
      <c r="E56" s="30">
        <v>68.09</v>
      </c>
      <c r="F56" s="10"/>
      <c r="G56" s="10">
        <f t="shared" si="4"/>
        <v>0</v>
      </c>
      <c r="H56" s="11"/>
    </row>
    <row r="57" ht="46" customHeight="1" outlineLevel="1" spans="1:8">
      <c r="A57" s="5">
        <v>46</v>
      </c>
      <c r="B57" s="6" t="s">
        <v>133</v>
      </c>
      <c r="C57" s="7" t="s">
        <v>134</v>
      </c>
      <c r="D57" s="8" t="s">
        <v>135</v>
      </c>
      <c r="E57" s="42">
        <v>5</v>
      </c>
      <c r="F57" s="10"/>
      <c r="G57" s="10">
        <f t="shared" si="4"/>
        <v>0</v>
      </c>
      <c r="H57" s="11"/>
    </row>
    <row r="58" spans="1:8">
      <c r="A58" s="23" t="s">
        <v>18</v>
      </c>
      <c r="B58" s="24" t="s">
        <v>136</v>
      </c>
      <c r="C58" s="24"/>
      <c r="D58" s="24"/>
      <c r="E58" s="43"/>
      <c r="F58" s="24"/>
      <c r="G58" s="25">
        <f>SUM(G49:G57)</f>
        <v>0</v>
      </c>
      <c r="H58" s="26"/>
    </row>
    <row r="59" ht="24" customHeight="1" spans="1:8">
      <c r="A59" s="20" t="s">
        <v>137</v>
      </c>
      <c r="B59" s="21"/>
      <c r="C59" s="21"/>
      <c r="D59" s="21"/>
      <c r="E59" s="39"/>
      <c r="F59" s="21"/>
      <c r="G59" s="40"/>
      <c r="H59" s="41"/>
    </row>
    <row r="60" ht="46" customHeight="1" outlineLevel="1" spans="1:8">
      <c r="A60" s="5">
        <v>47</v>
      </c>
      <c r="B60" s="6" t="s">
        <v>138</v>
      </c>
      <c r="C60" s="7" t="s">
        <v>139</v>
      </c>
      <c r="D60" s="8" t="s">
        <v>39</v>
      </c>
      <c r="E60" s="42">
        <v>6</v>
      </c>
      <c r="F60" s="10"/>
      <c r="G60" s="10">
        <f>F60*E60</f>
        <v>0</v>
      </c>
      <c r="H60" s="11"/>
    </row>
    <row r="61" ht="46" customHeight="1" outlineLevel="1" spans="1:8">
      <c r="A61" s="5">
        <v>48</v>
      </c>
      <c r="B61" s="12" t="s">
        <v>140</v>
      </c>
      <c r="C61" s="13" t="s">
        <v>141</v>
      </c>
      <c r="D61" s="14" t="s">
        <v>39</v>
      </c>
      <c r="E61" s="30">
        <v>1</v>
      </c>
      <c r="F61" s="45"/>
      <c r="G61" s="10">
        <f>F61*E61</f>
        <v>0</v>
      </c>
      <c r="H61" s="11"/>
    </row>
    <row r="62" ht="46" customHeight="1" outlineLevel="1" spans="1:8">
      <c r="A62" s="5">
        <v>49</v>
      </c>
      <c r="B62" s="12" t="s">
        <v>142</v>
      </c>
      <c r="C62" s="13" t="s">
        <v>143</v>
      </c>
      <c r="D62" s="14" t="s">
        <v>39</v>
      </c>
      <c r="E62" s="30">
        <v>2</v>
      </c>
      <c r="F62" s="45"/>
      <c r="G62" s="10">
        <f>F62*E62</f>
        <v>0</v>
      </c>
      <c r="H62" s="11"/>
    </row>
    <row r="63" ht="46" customHeight="1" outlineLevel="1" spans="1:8">
      <c r="A63" s="5">
        <v>50</v>
      </c>
      <c r="B63" s="6" t="s">
        <v>144</v>
      </c>
      <c r="C63" s="7" t="s">
        <v>145</v>
      </c>
      <c r="D63" s="8" t="s">
        <v>51</v>
      </c>
      <c r="E63" s="30">
        <v>23.06</v>
      </c>
      <c r="F63" s="10"/>
      <c r="G63" s="10">
        <f>F63*E63</f>
        <v>0</v>
      </c>
      <c r="H63" s="11"/>
    </row>
    <row r="64" spans="1:8">
      <c r="A64" s="23" t="s">
        <v>18</v>
      </c>
      <c r="B64" s="24" t="s">
        <v>146</v>
      </c>
      <c r="C64" s="24"/>
      <c r="D64" s="24"/>
      <c r="E64" s="43"/>
      <c r="F64" s="24"/>
      <c r="G64" s="25">
        <f>SUM(G60:G63)</f>
        <v>0</v>
      </c>
      <c r="H64" s="26"/>
    </row>
    <row r="65" ht="24" customHeight="1" spans="1:8">
      <c r="A65" s="20" t="s">
        <v>147</v>
      </c>
      <c r="B65" s="21"/>
      <c r="C65" s="21"/>
      <c r="D65" s="21"/>
      <c r="E65" s="39"/>
      <c r="F65" s="21"/>
      <c r="G65" s="40"/>
      <c r="H65" s="41"/>
    </row>
    <row r="66" ht="46" customHeight="1" outlineLevel="1" spans="1:8">
      <c r="A66" s="5">
        <v>51</v>
      </c>
      <c r="B66" s="6" t="s">
        <v>148</v>
      </c>
      <c r="C66" s="7" t="s">
        <v>149</v>
      </c>
      <c r="D66" s="8" t="s">
        <v>51</v>
      </c>
      <c r="E66" s="42">
        <v>4.5</v>
      </c>
      <c r="F66" s="10"/>
      <c r="G66" s="10">
        <f>F66*E66</f>
        <v>0</v>
      </c>
      <c r="H66" s="11"/>
    </row>
    <row r="67" ht="46" customHeight="1" outlineLevel="1" spans="1:8">
      <c r="A67" s="5">
        <v>52</v>
      </c>
      <c r="B67" s="6" t="s">
        <v>150</v>
      </c>
      <c r="C67" s="7" t="s">
        <v>151</v>
      </c>
      <c r="D67" s="8" t="s">
        <v>51</v>
      </c>
      <c r="E67" s="8">
        <v>1.2</v>
      </c>
      <c r="F67" s="10"/>
      <c r="G67" s="10">
        <f>F67*E67</f>
        <v>0</v>
      </c>
      <c r="H67" s="11"/>
    </row>
    <row r="68" ht="46" customHeight="1" outlineLevel="1" spans="1:8">
      <c r="A68" s="5">
        <v>53</v>
      </c>
      <c r="B68" s="6" t="s">
        <v>152</v>
      </c>
      <c r="C68" s="7" t="s">
        <v>153</v>
      </c>
      <c r="D68" s="8" t="s">
        <v>84</v>
      </c>
      <c r="E68" s="42">
        <v>1</v>
      </c>
      <c r="F68" s="10"/>
      <c r="G68" s="10">
        <f>F68*E68</f>
        <v>0</v>
      </c>
      <c r="H68" s="11"/>
    </row>
    <row r="69" spans="1:8">
      <c r="A69" s="23" t="s">
        <v>18</v>
      </c>
      <c r="B69" s="24" t="s">
        <v>154</v>
      </c>
      <c r="C69" s="24"/>
      <c r="D69" s="24"/>
      <c r="E69" s="43"/>
      <c r="F69" s="24"/>
      <c r="G69" s="25">
        <f>SUM(G66:G68)</f>
        <v>0</v>
      </c>
      <c r="H69" s="26"/>
    </row>
    <row r="70" ht="30" customHeight="1" spans="1:8">
      <c r="A70" s="16" t="s">
        <v>155</v>
      </c>
      <c r="B70" s="27"/>
      <c r="C70" s="27"/>
      <c r="D70" s="27"/>
      <c r="E70" s="46"/>
      <c r="F70" s="27"/>
      <c r="G70" s="18">
        <f>G69+G64+G58+G47+G31+G21+G16</f>
        <v>0</v>
      </c>
      <c r="H70" s="19"/>
    </row>
  </sheetData>
  <mergeCells count="16">
    <mergeCell ref="A1:H1"/>
    <mergeCell ref="A3:G3"/>
    <mergeCell ref="B16:F16"/>
    <mergeCell ref="A17:G17"/>
    <mergeCell ref="B21:F21"/>
    <mergeCell ref="A22:G22"/>
    <mergeCell ref="B31:F31"/>
    <mergeCell ref="A32:G32"/>
    <mergeCell ref="B47:F47"/>
    <mergeCell ref="A48:G48"/>
    <mergeCell ref="B58:F58"/>
    <mergeCell ref="A59:G59"/>
    <mergeCell ref="B64:F64"/>
    <mergeCell ref="A65:G65"/>
    <mergeCell ref="B69:F69"/>
    <mergeCell ref="A70:F70"/>
  </mergeCells>
  <pageMargins left="0.25" right="0.25" top="0.75" bottom="0.75" header="0.297916666666667" footer="0.297916666666667"/>
  <pageSetup paperSize="9" scale="8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53"/>
  <sheetViews>
    <sheetView view="pageBreakPreview" zoomScaleNormal="100" workbookViewId="0">
      <pane ySplit="2" topLeftCell="A42" activePane="bottomLeft" state="frozen"/>
      <selection/>
      <selection pane="bottomLeft" activeCell="F49" sqref="F49:F51"/>
    </sheetView>
  </sheetViews>
  <sheetFormatPr defaultColWidth="9" defaultRowHeight="13.5" outlineLevelCol="7"/>
  <cols>
    <col min="1" max="1" width="6" customWidth="1"/>
    <col min="2" max="2" width="18.875" customWidth="1"/>
    <col min="3" max="3" width="30.75" customWidth="1"/>
    <col min="4" max="4" width="7" customWidth="1"/>
    <col min="5" max="5" width="9" style="28" customWidth="1"/>
    <col min="6" max="6" width="11" customWidth="1"/>
    <col min="7" max="7" width="13.375" customWidth="1"/>
    <col min="8" max="8" width="15.25" customWidth="1"/>
  </cols>
  <sheetData>
    <row r="1" ht="34" customHeight="1" spans="1:8">
      <c r="A1" s="1" t="s">
        <v>156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2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 t="s">
        <v>5</v>
      </c>
    </row>
    <row r="3" ht="24" customHeight="1" spans="1:8">
      <c r="A3" s="20" t="s">
        <v>157</v>
      </c>
      <c r="B3" s="21"/>
      <c r="C3" s="21"/>
      <c r="D3" s="21"/>
      <c r="E3" s="29"/>
      <c r="F3" s="21"/>
      <c r="G3" s="21"/>
      <c r="H3" s="22"/>
    </row>
    <row r="4" ht="46" customHeight="1" outlineLevel="1" spans="1:8">
      <c r="A4" s="5">
        <v>1</v>
      </c>
      <c r="B4" s="6" t="s">
        <v>158</v>
      </c>
      <c r="C4" s="7" t="s">
        <v>159</v>
      </c>
      <c r="D4" s="8" t="s">
        <v>54</v>
      </c>
      <c r="E4" s="8">
        <v>1</v>
      </c>
      <c r="F4" s="10"/>
      <c r="G4" s="10">
        <f>F4*E4</f>
        <v>0</v>
      </c>
      <c r="H4" s="11"/>
    </row>
    <row r="5" ht="46" customHeight="1" outlineLevel="1" spans="1:8">
      <c r="A5" s="5">
        <v>2</v>
      </c>
      <c r="B5" s="6" t="s">
        <v>160</v>
      </c>
      <c r="C5" s="7" t="s">
        <v>159</v>
      </c>
      <c r="D5" s="8" t="s">
        <v>54</v>
      </c>
      <c r="E5" s="8">
        <v>5</v>
      </c>
      <c r="F5" s="10"/>
      <c r="G5" s="10">
        <f>F5*E5</f>
        <v>0</v>
      </c>
      <c r="H5" s="11"/>
    </row>
    <row r="6" ht="46" customHeight="1" outlineLevel="1" spans="1:8">
      <c r="A6" s="5">
        <v>3</v>
      </c>
      <c r="B6" s="6" t="s">
        <v>161</v>
      </c>
      <c r="C6" s="7" t="s">
        <v>162</v>
      </c>
      <c r="D6" s="8" t="s">
        <v>135</v>
      </c>
      <c r="E6" s="8">
        <f>E30+E31+E32+E33+E34+E35+E36+E37+E38</f>
        <v>57</v>
      </c>
      <c r="F6" s="10"/>
      <c r="G6" s="10">
        <f t="shared" ref="G6:G17" si="0">F6*E6</f>
        <v>0</v>
      </c>
      <c r="H6" s="11"/>
    </row>
    <row r="7" ht="46" customHeight="1" outlineLevel="1" spans="1:8">
      <c r="A7" s="5">
        <v>4</v>
      </c>
      <c r="B7" s="6" t="s">
        <v>163</v>
      </c>
      <c r="C7" s="7" t="s">
        <v>164</v>
      </c>
      <c r="D7" s="8" t="s">
        <v>51</v>
      </c>
      <c r="E7" s="8">
        <v>9.2</v>
      </c>
      <c r="F7" s="10"/>
      <c r="G7" s="10">
        <f t="shared" si="0"/>
        <v>0</v>
      </c>
      <c r="H7" s="11"/>
    </row>
    <row r="8" ht="46" customHeight="1" outlineLevel="1" spans="1:8">
      <c r="A8" s="5">
        <v>5</v>
      </c>
      <c r="B8" s="6" t="s">
        <v>165</v>
      </c>
      <c r="C8" s="7" t="s">
        <v>166</v>
      </c>
      <c r="D8" s="8" t="s">
        <v>51</v>
      </c>
      <c r="E8" s="8">
        <v>7.8</v>
      </c>
      <c r="F8" s="10"/>
      <c r="G8" s="10">
        <f t="shared" si="0"/>
        <v>0</v>
      </c>
      <c r="H8" s="11"/>
    </row>
    <row r="9" spans="1:8">
      <c r="A9" s="23" t="s">
        <v>18</v>
      </c>
      <c r="B9" s="24" t="s">
        <v>167</v>
      </c>
      <c r="C9" s="24"/>
      <c r="D9" s="24"/>
      <c r="E9" s="31"/>
      <c r="F9" s="24"/>
      <c r="G9" s="25">
        <f>SUM(G4:G8)</f>
        <v>0</v>
      </c>
      <c r="H9" s="26"/>
    </row>
    <row r="10" ht="24" customHeight="1" spans="1:8">
      <c r="A10" s="20" t="s">
        <v>168</v>
      </c>
      <c r="B10" s="21"/>
      <c r="C10" s="21"/>
      <c r="D10" s="21"/>
      <c r="E10" s="29"/>
      <c r="F10" s="21"/>
      <c r="G10" s="21"/>
      <c r="H10" s="22"/>
    </row>
    <row r="11" ht="46" customHeight="1" outlineLevel="1" spans="1:8">
      <c r="A11" s="5">
        <v>5</v>
      </c>
      <c r="B11" s="6" t="s">
        <v>169</v>
      </c>
      <c r="C11" s="7" t="s">
        <v>170</v>
      </c>
      <c r="D11" s="8" t="s">
        <v>51</v>
      </c>
      <c r="E11" s="30">
        <v>305</v>
      </c>
      <c r="F11" s="10"/>
      <c r="G11" s="10">
        <f t="shared" si="0"/>
        <v>0</v>
      </c>
      <c r="H11" s="11"/>
    </row>
    <row r="12" ht="46" customHeight="1" outlineLevel="1" spans="1:8">
      <c r="A12" s="5">
        <v>6</v>
      </c>
      <c r="B12" s="6" t="s">
        <v>171</v>
      </c>
      <c r="C12" s="7" t="s">
        <v>172</v>
      </c>
      <c r="D12" s="8" t="s">
        <v>51</v>
      </c>
      <c r="E12" s="30">
        <v>72</v>
      </c>
      <c r="F12" s="10"/>
      <c r="G12" s="10">
        <f t="shared" si="0"/>
        <v>0</v>
      </c>
      <c r="H12" s="11"/>
    </row>
    <row r="13" ht="46" customHeight="1" outlineLevel="1" spans="1:8">
      <c r="A13" s="5">
        <v>7</v>
      </c>
      <c r="B13" s="6" t="s">
        <v>173</v>
      </c>
      <c r="C13" s="7" t="s">
        <v>174</v>
      </c>
      <c r="D13" s="8" t="s">
        <v>51</v>
      </c>
      <c r="E13" s="30">
        <v>25</v>
      </c>
      <c r="F13" s="10"/>
      <c r="G13" s="10">
        <f t="shared" si="0"/>
        <v>0</v>
      </c>
      <c r="H13" s="11"/>
    </row>
    <row r="14" ht="46" customHeight="1" outlineLevel="1" spans="1:8">
      <c r="A14" s="5">
        <v>8</v>
      </c>
      <c r="B14" s="6" t="s">
        <v>175</v>
      </c>
      <c r="C14" s="7" t="s">
        <v>176</v>
      </c>
      <c r="D14" s="8" t="s">
        <v>51</v>
      </c>
      <c r="E14" s="30">
        <v>660</v>
      </c>
      <c r="F14" s="10"/>
      <c r="G14" s="10">
        <f t="shared" si="0"/>
        <v>0</v>
      </c>
      <c r="H14" s="11"/>
    </row>
    <row r="15" ht="46" customHeight="1" outlineLevel="1" spans="1:8">
      <c r="A15" s="5">
        <v>9</v>
      </c>
      <c r="B15" s="6" t="s">
        <v>177</v>
      </c>
      <c r="C15" s="7" t="s">
        <v>178</v>
      </c>
      <c r="D15" s="8" t="s">
        <v>51</v>
      </c>
      <c r="E15" s="30">
        <v>355</v>
      </c>
      <c r="F15" s="10"/>
      <c r="G15" s="10">
        <f t="shared" si="0"/>
        <v>0</v>
      </c>
      <c r="H15" s="11"/>
    </row>
    <row r="16" ht="46" customHeight="1" outlineLevel="1" spans="1:8">
      <c r="A16" s="5">
        <v>10</v>
      </c>
      <c r="B16" s="6" t="s">
        <v>179</v>
      </c>
      <c r="C16" s="7" t="s">
        <v>180</v>
      </c>
      <c r="D16" s="8" t="s">
        <v>51</v>
      </c>
      <c r="E16" s="30">
        <v>35</v>
      </c>
      <c r="F16" s="10"/>
      <c r="G16" s="10">
        <f t="shared" si="0"/>
        <v>0</v>
      </c>
      <c r="H16" s="11"/>
    </row>
    <row r="17" ht="46" customHeight="1" outlineLevel="1" spans="1:8">
      <c r="A17" s="5">
        <v>11</v>
      </c>
      <c r="B17" s="6" t="s">
        <v>181</v>
      </c>
      <c r="C17" s="7" t="s">
        <v>182</v>
      </c>
      <c r="D17" s="8" t="s">
        <v>135</v>
      </c>
      <c r="E17" s="30">
        <v>72</v>
      </c>
      <c r="F17" s="10"/>
      <c r="G17" s="10">
        <f t="shared" si="0"/>
        <v>0</v>
      </c>
      <c r="H17" s="11"/>
    </row>
    <row r="18" spans="1:8">
      <c r="A18" s="23" t="s">
        <v>18</v>
      </c>
      <c r="B18" s="24" t="s">
        <v>183</v>
      </c>
      <c r="C18" s="24"/>
      <c r="D18" s="24"/>
      <c r="E18" s="31"/>
      <c r="F18" s="24"/>
      <c r="G18" s="25">
        <f>SUM(G11:G17)</f>
        <v>0</v>
      </c>
      <c r="H18" s="26"/>
    </row>
    <row r="19" ht="24" customHeight="1" spans="1:8">
      <c r="A19" s="20" t="s">
        <v>184</v>
      </c>
      <c r="B19" s="21"/>
      <c r="C19" s="21"/>
      <c r="D19" s="21"/>
      <c r="E19" s="29"/>
      <c r="F19" s="21"/>
      <c r="G19" s="21"/>
      <c r="H19" s="22"/>
    </row>
    <row r="20" ht="46" customHeight="1" outlineLevel="1" spans="1:8">
      <c r="A20" s="5">
        <v>12</v>
      </c>
      <c r="B20" s="6" t="s">
        <v>185</v>
      </c>
      <c r="C20" s="7" t="s">
        <v>186</v>
      </c>
      <c r="D20" s="8" t="s">
        <v>48</v>
      </c>
      <c r="E20" s="8">
        <v>44</v>
      </c>
      <c r="F20" s="10"/>
      <c r="G20" s="10">
        <f t="shared" ref="G20:G27" si="1">F20*E20</f>
        <v>0</v>
      </c>
      <c r="H20" s="11"/>
    </row>
    <row r="21" ht="46" customHeight="1" outlineLevel="1" spans="1:8">
      <c r="A21" s="5">
        <v>13</v>
      </c>
      <c r="B21" s="6" t="s">
        <v>187</v>
      </c>
      <c r="C21" s="7" t="s">
        <v>188</v>
      </c>
      <c r="D21" s="8" t="s">
        <v>48</v>
      </c>
      <c r="E21" s="8">
        <v>22</v>
      </c>
      <c r="F21" s="10"/>
      <c r="G21" s="10">
        <f t="shared" si="1"/>
        <v>0</v>
      </c>
      <c r="H21" s="11"/>
    </row>
    <row r="22" ht="56" customHeight="1" outlineLevel="1" spans="1:8">
      <c r="A22" s="5">
        <v>14</v>
      </c>
      <c r="B22" s="12" t="s">
        <v>189</v>
      </c>
      <c r="C22" s="13" t="s">
        <v>190</v>
      </c>
      <c r="D22" s="8" t="s">
        <v>51</v>
      </c>
      <c r="E22" s="30">
        <v>68.09</v>
      </c>
      <c r="F22" s="10"/>
      <c r="G22" s="10">
        <f t="shared" si="1"/>
        <v>0</v>
      </c>
      <c r="H22" s="11"/>
    </row>
    <row r="23" ht="46" customHeight="1" outlineLevel="1" spans="1:8">
      <c r="A23" s="5">
        <v>16</v>
      </c>
      <c r="B23" s="6" t="s">
        <v>191</v>
      </c>
      <c r="C23" s="7" t="s">
        <v>192</v>
      </c>
      <c r="D23" s="8" t="s">
        <v>48</v>
      </c>
      <c r="E23" s="8">
        <v>17</v>
      </c>
      <c r="F23" s="10"/>
      <c r="G23" s="10">
        <f t="shared" si="1"/>
        <v>0</v>
      </c>
      <c r="H23" s="11"/>
    </row>
    <row r="24" ht="46" customHeight="1" outlineLevel="1" spans="1:8">
      <c r="A24" s="5">
        <v>17</v>
      </c>
      <c r="B24" s="6" t="s">
        <v>193</v>
      </c>
      <c r="C24" s="7" t="s">
        <v>194</v>
      </c>
      <c r="D24" s="8" t="s">
        <v>48</v>
      </c>
      <c r="E24" s="8">
        <v>11</v>
      </c>
      <c r="F24" s="10"/>
      <c r="G24" s="10">
        <f t="shared" si="1"/>
        <v>0</v>
      </c>
      <c r="H24" s="11"/>
    </row>
    <row r="25" ht="46" customHeight="1" outlineLevel="1" spans="1:8">
      <c r="A25" s="5">
        <v>18</v>
      </c>
      <c r="B25" s="6" t="s">
        <v>195</v>
      </c>
      <c r="C25" s="7" t="s">
        <v>196</v>
      </c>
      <c r="D25" s="8" t="s">
        <v>48</v>
      </c>
      <c r="E25" s="8">
        <v>7</v>
      </c>
      <c r="F25" s="10"/>
      <c r="G25" s="10">
        <f t="shared" si="1"/>
        <v>0</v>
      </c>
      <c r="H25" s="11"/>
    </row>
    <row r="26" ht="46" customHeight="1" outlineLevel="1" spans="1:8">
      <c r="A26" s="5">
        <v>19</v>
      </c>
      <c r="B26" s="6" t="s">
        <v>197</v>
      </c>
      <c r="C26" s="7" t="s">
        <v>198</v>
      </c>
      <c r="D26" s="8" t="s">
        <v>48</v>
      </c>
      <c r="E26" s="8">
        <v>4</v>
      </c>
      <c r="F26" s="10"/>
      <c r="G26" s="10">
        <f t="shared" si="1"/>
        <v>0</v>
      </c>
      <c r="H26" s="11"/>
    </row>
    <row r="27" ht="46" customHeight="1" outlineLevel="1" spans="1:8">
      <c r="A27" s="5">
        <v>20</v>
      </c>
      <c r="B27" s="6" t="s">
        <v>199</v>
      </c>
      <c r="C27" s="7" t="s">
        <v>200</v>
      </c>
      <c r="D27" s="8" t="s">
        <v>54</v>
      </c>
      <c r="E27" s="8">
        <v>4</v>
      </c>
      <c r="F27" s="10"/>
      <c r="G27" s="10">
        <f t="shared" si="1"/>
        <v>0</v>
      </c>
      <c r="H27" s="11"/>
    </row>
    <row r="28" spans="1:8">
      <c r="A28" s="23" t="s">
        <v>18</v>
      </c>
      <c r="B28" s="24" t="s">
        <v>201</v>
      </c>
      <c r="C28" s="24"/>
      <c r="D28" s="24"/>
      <c r="E28" s="31"/>
      <c r="F28" s="24"/>
      <c r="G28" s="25">
        <f>SUM(G20:G27)</f>
        <v>0</v>
      </c>
      <c r="H28" s="26"/>
    </row>
    <row r="29" ht="24" customHeight="1" spans="1:8">
      <c r="A29" s="20" t="s">
        <v>202</v>
      </c>
      <c r="B29" s="21"/>
      <c r="C29" s="21"/>
      <c r="D29" s="21"/>
      <c r="E29" s="29"/>
      <c r="F29" s="21"/>
      <c r="G29" s="21"/>
      <c r="H29" s="22"/>
    </row>
    <row r="30" ht="60" customHeight="1" outlineLevel="1" spans="1:8">
      <c r="A30" s="5">
        <v>21</v>
      </c>
      <c r="B30" s="6" t="s">
        <v>203</v>
      </c>
      <c r="C30" s="33" t="s">
        <v>204</v>
      </c>
      <c r="D30" s="8" t="s">
        <v>135</v>
      </c>
      <c r="E30" s="8">
        <v>1</v>
      </c>
      <c r="F30" s="10"/>
      <c r="G30" s="10">
        <f t="shared" ref="G30:G39" si="2">F30*E30</f>
        <v>0</v>
      </c>
      <c r="H30" s="11"/>
    </row>
    <row r="31" ht="60" customHeight="1" outlineLevel="1" spans="1:8">
      <c r="A31" s="5">
        <v>22</v>
      </c>
      <c r="B31" s="6" t="s">
        <v>205</v>
      </c>
      <c r="C31" s="33" t="s">
        <v>206</v>
      </c>
      <c r="D31" s="8" t="s">
        <v>135</v>
      </c>
      <c r="E31" s="8">
        <v>6</v>
      </c>
      <c r="F31" s="10"/>
      <c r="G31" s="10">
        <f t="shared" si="2"/>
        <v>0</v>
      </c>
      <c r="H31" s="11"/>
    </row>
    <row r="32" ht="60" customHeight="1" outlineLevel="1" spans="1:8">
      <c r="A32" s="5">
        <v>23</v>
      </c>
      <c r="B32" s="6" t="s">
        <v>207</v>
      </c>
      <c r="C32" s="33" t="s">
        <v>204</v>
      </c>
      <c r="D32" s="8" t="s">
        <v>135</v>
      </c>
      <c r="E32" s="8">
        <v>3</v>
      </c>
      <c r="F32" s="10"/>
      <c r="G32" s="10">
        <f t="shared" si="2"/>
        <v>0</v>
      </c>
      <c r="H32" s="11"/>
    </row>
    <row r="33" ht="60" customHeight="1" outlineLevel="1" spans="1:8">
      <c r="A33" s="5">
        <v>24</v>
      </c>
      <c r="B33" s="6" t="s">
        <v>208</v>
      </c>
      <c r="C33" s="33" t="s">
        <v>204</v>
      </c>
      <c r="D33" s="8" t="s">
        <v>135</v>
      </c>
      <c r="E33" s="8">
        <v>1</v>
      </c>
      <c r="F33" s="10"/>
      <c r="G33" s="10">
        <f t="shared" si="2"/>
        <v>0</v>
      </c>
      <c r="H33" s="11"/>
    </row>
    <row r="34" ht="54" customHeight="1" outlineLevel="1" spans="1:8">
      <c r="A34" s="5">
        <v>25</v>
      </c>
      <c r="B34" s="6" t="s">
        <v>209</v>
      </c>
      <c r="C34" s="33" t="s">
        <v>210</v>
      </c>
      <c r="D34" s="8" t="s">
        <v>135</v>
      </c>
      <c r="E34" s="8">
        <v>29</v>
      </c>
      <c r="F34" s="10"/>
      <c r="G34" s="10">
        <f t="shared" si="2"/>
        <v>0</v>
      </c>
      <c r="H34" s="11"/>
    </row>
    <row r="35" ht="53" customHeight="1" outlineLevel="1" spans="1:8">
      <c r="A35" s="5">
        <v>26</v>
      </c>
      <c r="B35" s="6" t="s">
        <v>211</v>
      </c>
      <c r="C35" s="33" t="s">
        <v>212</v>
      </c>
      <c r="D35" s="8" t="s">
        <v>135</v>
      </c>
      <c r="E35" s="8">
        <v>5</v>
      </c>
      <c r="F35" s="10"/>
      <c r="G35" s="10">
        <f t="shared" si="2"/>
        <v>0</v>
      </c>
      <c r="H35" s="11"/>
    </row>
    <row r="36" ht="46" customHeight="1" outlineLevel="1" spans="1:8">
      <c r="A36" s="5">
        <v>27</v>
      </c>
      <c r="B36" s="6" t="s">
        <v>213</v>
      </c>
      <c r="C36" s="7" t="s">
        <v>214</v>
      </c>
      <c r="D36" s="8" t="s">
        <v>135</v>
      </c>
      <c r="E36" s="8">
        <v>9</v>
      </c>
      <c r="F36" s="10"/>
      <c r="G36" s="10">
        <f t="shared" si="2"/>
        <v>0</v>
      </c>
      <c r="H36" s="11"/>
    </row>
    <row r="37" ht="46" customHeight="1" outlineLevel="1" spans="1:8">
      <c r="A37" s="5">
        <v>28</v>
      </c>
      <c r="B37" s="6" t="s">
        <v>215</v>
      </c>
      <c r="C37" s="7" t="s">
        <v>216</v>
      </c>
      <c r="D37" s="8" t="s">
        <v>135</v>
      </c>
      <c r="E37" s="8">
        <v>2</v>
      </c>
      <c r="F37" s="10"/>
      <c r="G37" s="10">
        <f t="shared" si="2"/>
        <v>0</v>
      </c>
      <c r="H37" s="11"/>
    </row>
    <row r="38" ht="46" customHeight="1" outlineLevel="1" spans="1:8">
      <c r="A38" s="5">
        <v>29</v>
      </c>
      <c r="B38" s="6" t="s">
        <v>217</v>
      </c>
      <c r="C38" s="7" t="s">
        <v>218</v>
      </c>
      <c r="D38" s="8" t="s">
        <v>135</v>
      </c>
      <c r="E38" s="8">
        <v>1</v>
      </c>
      <c r="F38" s="10"/>
      <c r="G38" s="10">
        <f t="shared" si="2"/>
        <v>0</v>
      </c>
      <c r="H38" s="11"/>
    </row>
    <row r="39" spans="1:8">
      <c r="A39" s="23" t="s">
        <v>18</v>
      </c>
      <c r="B39" s="24" t="s">
        <v>219</v>
      </c>
      <c r="C39" s="24"/>
      <c r="D39" s="24"/>
      <c r="E39" s="31"/>
      <c r="F39" s="24"/>
      <c r="G39" s="25">
        <f>SUM(G30:G38)</f>
        <v>0</v>
      </c>
      <c r="H39" s="26"/>
    </row>
    <row r="40" ht="24" customHeight="1" spans="1:8">
      <c r="A40" s="20" t="s">
        <v>220</v>
      </c>
      <c r="B40" s="21"/>
      <c r="C40" s="21"/>
      <c r="D40" s="21"/>
      <c r="E40" s="29"/>
      <c r="F40" s="21"/>
      <c r="G40" s="21"/>
      <c r="H40" s="22"/>
    </row>
    <row r="41" ht="46" customHeight="1" outlineLevel="1" spans="1:8">
      <c r="A41" s="5">
        <v>30</v>
      </c>
      <c r="B41" s="6" t="s">
        <v>221</v>
      </c>
      <c r="C41" s="7" t="s">
        <v>222</v>
      </c>
      <c r="D41" s="8" t="s">
        <v>54</v>
      </c>
      <c r="E41" s="8">
        <v>1</v>
      </c>
      <c r="F41" s="10"/>
      <c r="G41" s="10">
        <f t="shared" ref="G41:G46" si="3">F41*E41</f>
        <v>0</v>
      </c>
      <c r="H41" s="11"/>
    </row>
    <row r="42" ht="46" customHeight="1" outlineLevel="1" spans="1:8">
      <c r="A42" s="5">
        <v>31</v>
      </c>
      <c r="B42" s="6" t="s">
        <v>223</v>
      </c>
      <c r="C42" s="7" t="s">
        <v>224</v>
      </c>
      <c r="D42" s="8" t="s">
        <v>51</v>
      </c>
      <c r="E42" s="30">
        <v>185</v>
      </c>
      <c r="F42" s="10"/>
      <c r="G42" s="10">
        <f t="shared" si="3"/>
        <v>0</v>
      </c>
      <c r="H42" s="11"/>
    </row>
    <row r="43" ht="46" customHeight="1" outlineLevel="1" spans="1:8">
      <c r="A43" s="5">
        <v>32</v>
      </c>
      <c r="B43" s="6" t="s">
        <v>225</v>
      </c>
      <c r="C43" s="7" t="s">
        <v>226</v>
      </c>
      <c r="D43" s="8" t="s">
        <v>51</v>
      </c>
      <c r="E43" s="8">
        <v>30</v>
      </c>
      <c r="F43" s="10"/>
      <c r="G43" s="10">
        <f t="shared" si="3"/>
        <v>0</v>
      </c>
      <c r="H43" s="11"/>
    </row>
    <row r="44" ht="46" customHeight="1" outlineLevel="1" spans="1:8">
      <c r="A44" s="5">
        <v>33</v>
      </c>
      <c r="B44" s="6" t="s">
        <v>227</v>
      </c>
      <c r="C44" s="7" t="s">
        <v>228</v>
      </c>
      <c r="D44" s="8" t="s">
        <v>51</v>
      </c>
      <c r="E44" s="30">
        <v>35</v>
      </c>
      <c r="F44" s="10"/>
      <c r="G44" s="10">
        <f t="shared" si="3"/>
        <v>0</v>
      </c>
      <c r="H44" s="11"/>
    </row>
    <row r="45" ht="46" customHeight="1" outlineLevel="1" spans="1:8">
      <c r="A45" s="5">
        <v>34</v>
      </c>
      <c r="B45" s="6" t="s">
        <v>229</v>
      </c>
      <c r="C45" s="7" t="s">
        <v>230</v>
      </c>
      <c r="D45" s="8" t="s">
        <v>54</v>
      </c>
      <c r="E45" s="8">
        <v>3</v>
      </c>
      <c r="F45" s="10"/>
      <c r="G45" s="10">
        <f t="shared" si="3"/>
        <v>0</v>
      </c>
      <c r="H45" s="11"/>
    </row>
    <row r="46" ht="46" customHeight="1" outlineLevel="1" spans="1:8">
      <c r="A46" s="5">
        <v>35</v>
      </c>
      <c r="B46" s="6" t="s">
        <v>231</v>
      </c>
      <c r="C46" s="7" t="s">
        <v>232</v>
      </c>
      <c r="D46" s="8" t="s">
        <v>54</v>
      </c>
      <c r="E46" s="8">
        <v>2</v>
      </c>
      <c r="F46" s="10"/>
      <c r="G46" s="10">
        <f t="shared" si="3"/>
        <v>0</v>
      </c>
      <c r="H46" s="11"/>
    </row>
    <row r="47" spans="1:8">
      <c r="A47" s="23" t="s">
        <v>18</v>
      </c>
      <c r="B47" s="24" t="s">
        <v>233</v>
      </c>
      <c r="C47" s="24"/>
      <c r="D47" s="24"/>
      <c r="E47" s="31"/>
      <c r="F47" s="24"/>
      <c r="G47" s="25">
        <f>SUM(G41:G46)</f>
        <v>0</v>
      </c>
      <c r="H47" s="26"/>
    </row>
    <row r="48" ht="24" customHeight="1" spans="1:8">
      <c r="A48" s="20" t="s">
        <v>234</v>
      </c>
      <c r="B48" s="21"/>
      <c r="C48" s="21"/>
      <c r="D48" s="21"/>
      <c r="E48" s="29"/>
      <c r="F48" s="21"/>
      <c r="G48" s="21"/>
      <c r="H48" s="22"/>
    </row>
    <row r="49" ht="50" customHeight="1" outlineLevel="1" spans="1:8">
      <c r="A49" s="5">
        <v>36</v>
      </c>
      <c r="B49" s="12" t="s">
        <v>235</v>
      </c>
      <c r="C49" s="13" t="s">
        <v>236</v>
      </c>
      <c r="D49" s="14" t="s">
        <v>54</v>
      </c>
      <c r="E49" s="30">
        <v>3</v>
      </c>
      <c r="F49" s="10"/>
      <c r="G49" s="10">
        <f>F49*E49</f>
        <v>0</v>
      </c>
      <c r="H49" s="11"/>
    </row>
    <row r="50" ht="46" customHeight="1" outlineLevel="1" spans="1:8">
      <c r="A50" s="5">
        <v>37</v>
      </c>
      <c r="B50" s="12" t="s">
        <v>237</v>
      </c>
      <c r="C50" s="13" t="s">
        <v>238</v>
      </c>
      <c r="D50" s="14" t="s">
        <v>54</v>
      </c>
      <c r="E50" s="30">
        <v>2</v>
      </c>
      <c r="F50" s="10"/>
      <c r="G50" s="10">
        <f>F50*E50</f>
        <v>0</v>
      </c>
      <c r="H50" s="11"/>
    </row>
    <row r="51" ht="46" customHeight="1" outlineLevel="1" spans="1:8">
      <c r="A51" s="5">
        <v>39</v>
      </c>
      <c r="B51" s="6" t="s">
        <v>239</v>
      </c>
      <c r="C51" s="7" t="s">
        <v>240</v>
      </c>
      <c r="D51" s="8" t="s">
        <v>54</v>
      </c>
      <c r="E51" s="8">
        <v>2</v>
      </c>
      <c r="F51" s="10"/>
      <c r="G51" s="10">
        <f>F51*E51</f>
        <v>0</v>
      </c>
      <c r="H51" s="11"/>
    </row>
    <row r="52" spans="1:8">
      <c r="A52" s="23"/>
      <c r="B52" s="24"/>
      <c r="C52" s="24"/>
      <c r="D52" s="24"/>
      <c r="E52" s="31"/>
      <c r="F52" s="24"/>
      <c r="G52" s="25">
        <f>G51+G50+G49</f>
        <v>0</v>
      </c>
      <c r="H52" s="26"/>
    </row>
    <row r="53" ht="30" customHeight="1" spans="1:8">
      <c r="A53" s="16" t="s">
        <v>241</v>
      </c>
      <c r="B53" s="27"/>
      <c r="C53" s="27"/>
      <c r="D53" s="27"/>
      <c r="E53" s="32"/>
      <c r="F53" s="27"/>
      <c r="G53" s="18">
        <f>+G47+G39+G28+G18+G9+G52</f>
        <v>0</v>
      </c>
      <c r="H53" s="19"/>
    </row>
  </sheetData>
  <mergeCells count="13">
    <mergeCell ref="A1:H1"/>
    <mergeCell ref="A3:G3"/>
    <mergeCell ref="B9:F9"/>
    <mergeCell ref="A10:G10"/>
    <mergeCell ref="B18:F18"/>
    <mergeCell ref="A19:G19"/>
    <mergeCell ref="B28:F28"/>
    <mergeCell ref="A29:G29"/>
    <mergeCell ref="B39:F39"/>
    <mergeCell ref="A40:G40"/>
    <mergeCell ref="B47:F47"/>
    <mergeCell ref="A48:G48"/>
    <mergeCell ref="A53:F53"/>
  </mergeCells>
  <pageMargins left="0.25" right="0.25" top="0.75" bottom="0.75" header="0.297916666666667" footer="0.297916666666667"/>
  <pageSetup paperSize="9" scale="9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30"/>
  <sheetViews>
    <sheetView workbookViewId="0">
      <pane ySplit="2" topLeftCell="A18" activePane="bottomLeft" state="frozen"/>
      <selection/>
      <selection pane="bottomLeft" activeCell="F26" sqref="F26:F28"/>
    </sheetView>
  </sheetViews>
  <sheetFormatPr defaultColWidth="9" defaultRowHeight="13.5" outlineLevelCol="7"/>
  <cols>
    <col min="1" max="1" width="6" customWidth="1"/>
    <col min="2" max="2" width="17.5" customWidth="1"/>
    <col min="3" max="3" width="28.5" customWidth="1"/>
    <col min="4" max="4" width="7" customWidth="1"/>
    <col min="5" max="5" width="9" style="28" customWidth="1"/>
    <col min="6" max="6" width="11" customWidth="1"/>
    <col min="7" max="7" width="11.875" customWidth="1"/>
    <col min="8" max="8" width="13.125" customWidth="1"/>
  </cols>
  <sheetData>
    <row r="1" ht="34" customHeight="1" spans="1:8">
      <c r="A1" s="1" t="s">
        <v>242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2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 t="s">
        <v>5</v>
      </c>
    </row>
    <row r="3" ht="24" customHeight="1" spans="1:8">
      <c r="A3" s="20" t="s">
        <v>243</v>
      </c>
      <c r="B3" s="21"/>
      <c r="C3" s="21"/>
      <c r="D3" s="21"/>
      <c r="E3" s="29"/>
      <c r="F3" s="21"/>
      <c r="G3" s="21"/>
      <c r="H3" s="22"/>
    </row>
    <row r="4" ht="46" customHeight="1" outlineLevel="1" spans="1:8">
      <c r="A4" s="5">
        <v>1</v>
      </c>
      <c r="B4" s="6" t="s">
        <v>244</v>
      </c>
      <c r="C4" s="7" t="s">
        <v>245</v>
      </c>
      <c r="D4" s="8" t="s">
        <v>51</v>
      </c>
      <c r="E4" s="30">
        <v>12</v>
      </c>
      <c r="F4" s="10"/>
      <c r="G4" s="10">
        <f t="shared" ref="G4:G6" si="0">F4*E4</f>
        <v>0</v>
      </c>
      <c r="H4" s="11"/>
    </row>
    <row r="5" ht="46" customHeight="1" outlineLevel="1" spans="1:8">
      <c r="A5" s="5">
        <v>2</v>
      </c>
      <c r="B5" s="6" t="s">
        <v>246</v>
      </c>
      <c r="C5" s="7" t="s">
        <v>247</v>
      </c>
      <c r="D5" s="8" t="s">
        <v>51</v>
      </c>
      <c r="E5" s="30">
        <v>14</v>
      </c>
      <c r="F5" s="10"/>
      <c r="G5" s="10">
        <f t="shared" si="0"/>
        <v>0</v>
      </c>
      <c r="H5" s="11"/>
    </row>
    <row r="6" ht="46" customHeight="1" outlineLevel="1" spans="1:8">
      <c r="A6" s="5">
        <v>3</v>
      </c>
      <c r="B6" s="6" t="s">
        <v>248</v>
      </c>
      <c r="C6" s="7" t="s">
        <v>249</v>
      </c>
      <c r="D6" s="8" t="s">
        <v>51</v>
      </c>
      <c r="E6" s="30">
        <v>12</v>
      </c>
      <c r="F6" s="10"/>
      <c r="G6" s="10">
        <f t="shared" si="0"/>
        <v>0</v>
      </c>
      <c r="H6" s="11"/>
    </row>
    <row r="7" spans="1:8">
      <c r="A7" s="23" t="s">
        <v>18</v>
      </c>
      <c r="B7" s="24" t="s">
        <v>250</v>
      </c>
      <c r="C7" s="24"/>
      <c r="D7" s="24"/>
      <c r="E7" s="31"/>
      <c r="F7" s="24"/>
      <c r="G7" s="25">
        <f>SUM(G4:G6)</f>
        <v>0</v>
      </c>
      <c r="H7" s="26"/>
    </row>
    <row r="8" ht="24" customHeight="1" spans="1:8">
      <c r="A8" s="20" t="s">
        <v>251</v>
      </c>
      <c r="B8" s="21"/>
      <c r="C8" s="21"/>
      <c r="D8" s="21"/>
      <c r="E8" s="29"/>
      <c r="F8" s="21"/>
      <c r="G8" s="21"/>
      <c r="H8" s="22"/>
    </row>
    <row r="9" ht="46" customHeight="1" outlineLevel="1" spans="1:8">
      <c r="A9" s="5">
        <v>4</v>
      </c>
      <c r="B9" s="6" t="s">
        <v>252</v>
      </c>
      <c r="C9" s="7" t="s">
        <v>253</v>
      </c>
      <c r="D9" s="8" t="s">
        <v>51</v>
      </c>
      <c r="E9" s="8">
        <v>9</v>
      </c>
      <c r="F9" s="10"/>
      <c r="G9" s="10">
        <f t="shared" ref="G9:G11" si="1">F9*E9</f>
        <v>0</v>
      </c>
      <c r="H9" s="11"/>
    </row>
    <row r="10" ht="46" customHeight="1" outlineLevel="1" spans="1:8">
      <c r="A10" s="5">
        <v>5</v>
      </c>
      <c r="B10" s="6" t="s">
        <v>254</v>
      </c>
      <c r="C10" s="7" t="s">
        <v>255</v>
      </c>
      <c r="D10" s="8" t="s">
        <v>51</v>
      </c>
      <c r="E10" s="8">
        <v>5</v>
      </c>
      <c r="F10" s="10"/>
      <c r="G10" s="10">
        <f t="shared" si="1"/>
        <v>0</v>
      </c>
      <c r="H10" s="11"/>
    </row>
    <row r="11" ht="46" customHeight="1" outlineLevel="1" spans="1:8">
      <c r="A11" s="5">
        <v>6</v>
      </c>
      <c r="B11" s="6" t="s">
        <v>256</v>
      </c>
      <c r="C11" s="7" t="s">
        <v>257</v>
      </c>
      <c r="D11" s="8" t="s">
        <v>51</v>
      </c>
      <c r="E11" s="8">
        <v>16</v>
      </c>
      <c r="F11" s="10"/>
      <c r="G11" s="10">
        <f t="shared" si="1"/>
        <v>0</v>
      </c>
      <c r="H11" s="11"/>
    </row>
    <row r="12" spans="1:8">
      <c r="A12" s="23" t="s">
        <v>18</v>
      </c>
      <c r="B12" s="24" t="s">
        <v>258</v>
      </c>
      <c r="C12" s="24"/>
      <c r="D12" s="24"/>
      <c r="E12" s="31"/>
      <c r="F12" s="24"/>
      <c r="G12" s="25">
        <f>SUM(G9:G11)</f>
        <v>0</v>
      </c>
      <c r="H12" s="26"/>
    </row>
    <row r="13" ht="24" customHeight="1" spans="1:8">
      <c r="A13" s="20" t="s">
        <v>259</v>
      </c>
      <c r="B13" s="21"/>
      <c r="C13" s="21"/>
      <c r="D13" s="21"/>
      <c r="E13" s="29"/>
      <c r="F13" s="21"/>
      <c r="G13" s="21"/>
      <c r="H13" s="22"/>
    </row>
    <row r="14" ht="46" customHeight="1" outlineLevel="1" spans="1:8">
      <c r="A14" s="5">
        <v>7</v>
      </c>
      <c r="B14" s="6" t="s">
        <v>260</v>
      </c>
      <c r="C14" s="7" t="s">
        <v>261</v>
      </c>
      <c r="D14" s="8" t="s">
        <v>48</v>
      </c>
      <c r="E14" s="8">
        <v>1</v>
      </c>
      <c r="F14" s="9"/>
      <c r="G14" s="10">
        <f>F14*E14</f>
        <v>0</v>
      </c>
      <c r="H14" s="11"/>
    </row>
    <row r="15" ht="46" customHeight="1" outlineLevel="1" spans="1:8">
      <c r="A15" s="5">
        <v>8</v>
      </c>
      <c r="B15" s="6" t="s">
        <v>262</v>
      </c>
      <c r="C15" s="7" t="s">
        <v>263</v>
      </c>
      <c r="D15" s="8" t="s">
        <v>264</v>
      </c>
      <c r="E15" s="8">
        <v>1</v>
      </c>
      <c r="F15" s="9"/>
      <c r="G15" s="10">
        <f>F15*E15</f>
        <v>0</v>
      </c>
      <c r="H15" s="11"/>
    </row>
    <row r="16" ht="46" customHeight="1" outlineLevel="1" spans="1:8">
      <c r="A16" s="5">
        <v>9</v>
      </c>
      <c r="B16" s="6" t="s">
        <v>265</v>
      </c>
      <c r="C16" s="7" t="s">
        <v>266</v>
      </c>
      <c r="D16" s="8" t="s">
        <v>48</v>
      </c>
      <c r="E16" s="8">
        <v>1</v>
      </c>
      <c r="F16" s="9"/>
      <c r="G16" s="10">
        <f>F16*E16</f>
        <v>0</v>
      </c>
      <c r="H16" s="11"/>
    </row>
    <row r="17" ht="46" customHeight="1" outlineLevel="1" spans="1:8">
      <c r="A17" s="5">
        <v>10</v>
      </c>
      <c r="B17" s="6" t="s">
        <v>267</v>
      </c>
      <c r="C17" s="7" t="s">
        <v>268</v>
      </c>
      <c r="D17" s="8" t="s">
        <v>264</v>
      </c>
      <c r="E17" s="8">
        <v>1</v>
      </c>
      <c r="F17" s="9"/>
      <c r="G17" s="10">
        <f>F17*E17</f>
        <v>0</v>
      </c>
      <c r="H17" s="11"/>
    </row>
    <row r="18" ht="46" customHeight="1" outlineLevel="1" spans="1:8">
      <c r="A18" s="5">
        <v>11</v>
      </c>
      <c r="B18" s="6" t="s">
        <v>269</v>
      </c>
      <c r="C18" s="7" t="s">
        <v>270</v>
      </c>
      <c r="D18" s="8" t="s">
        <v>135</v>
      </c>
      <c r="E18" s="8">
        <v>2</v>
      </c>
      <c r="F18" s="9"/>
      <c r="G18" s="10">
        <f>F18*E18</f>
        <v>0</v>
      </c>
      <c r="H18" s="11"/>
    </row>
    <row r="19" spans="1:8">
      <c r="A19" s="23" t="s">
        <v>18</v>
      </c>
      <c r="B19" s="24" t="s">
        <v>271</v>
      </c>
      <c r="C19" s="24"/>
      <c r="D19" s="24"/>
      <c r="E19" s="31"/>
      <c r="F19" s="24"/>
      <c r="G19" s="25">
        <f>SUM(G14:G18)</f>
        <v>0</v>
      </c>
      <c r="H19" s="26"/>
    </row>
    <row r="20" ht="24" customHeight="1" spans="1:8">
      <c r="A20" s="20" t="s">
        <v>272</v>
      </c>
      <c r="B20" s="21"/>
      <c r="C20" s="21"/>
      <c r="D20" s="21"/>
      <c r="E20" s="29"/>
      <c r="F20" s="21"/>
      <c r="G20" s="21"/>
      <c r="H20" s="22"/>
    </row>
    <row r="21" ht="46" customHeight="1" outlineLevel="1" spans="1:8">
      <c r="A21" s="5">
        <v>12</v>
      </c>
      <c r="B21" s="6" t="s">
        <v>273</v>
      </c>
      <c r="C21" s="7" t="s">
        <v>274</v>
      </c>
      <c r="D21" s="8" t="s">
        <v>135</v>
      </c>
      <c r="E21" s="8">
        <v>6</v>
      </c>
      <c r="F21" s="10"/>
      <c r="G21" s="10">
        <f t="shared" ref="G21:G23" si="2">F21*E21</f>
        <v>0</v>
      </c>
      <c r="H21" s="11"/>
    </row>
    <row r="22" ht="46" customHeight="1" outlineLevel="1" spans="1:8">
      <c r="A22" s="5">
        <v>13</v>
      </c>
      <c r="B22" s="6" t="s">
        <v>275</v>
      </c>
      <c r="C22" s="7" t="s">
        <v>276</v>
      </c>
      <c r="D22" s="8" t="s">
        <v>135</v>
      </c>
      <c r="E22" s="8">
        <v>3</v>
      </c>
      <c r="F22" s="10"/>
      <c r="G22" s="10">
        <f t="shared" si="2"/>
        <v>0</v>
      </c>
      <c r="H22" s="11"/>
    </row>
    <row r="23" ht="46" customHeight="1" outlineLevel="1" spans="1:8">
      <c r="A23" s="5">
        <v>14</v>
      </c>
      <c r="B23" s="6" t="s">
        <v>277</v>
      </c>
      <c r="C23" s="7" t="s">
        <v>278</v>
      </c>
      <c r="D23" s="8" t="s">
        <v>279</v>
      </c>
      <c r="E23" s="8">
        <v>18</v>
      </c>
      <c r="F23" s="10"/>
      <c r="G23" s="10">
        <f t="shared" si="2"/>
        <v>0</v>
      </c>
      <c r="H23" s="11"/>
    </row>
    <row r="24" spans="1:8">
      <c r="A24" s="23" t="s">
        <v>18</v>
      </c>
      <c r="B24" s="24" t="s">
        <v>280</v>
      </c>
      <c r="C24" s="24"/>
      <c r="D24" s="24"/>
      <c r="E24" s="31"/>
      <c r="F24" s="24"/>
      <c r="G24" s="25">
        <f>SUM(G21:G23)</f>
        <v>0</v>
      </c>
      <c r="H24" s="26"/>
    </row>
    <row r="25" ht="24" customHeight="1" spans="1:8">
      <c r="A25" s="20" t="s">
        <v>281</v>
      </c>
      <c r="B25" s="21"/>
      <c r="C25" s="21"/>
      <c r="D25" s="21"/>
      <c r="E25" s="29"/>
      <c r="F25" s="21"/>
      <c r="G25" s="21"/>
      <c r="H25" s="22"/>
    </row>
    <row r="26" ht="46" customHeight="1" outlineLevel="1" spans="1:8">
      <c r="A26" s="5">
        <v>15</v>
      </c>
      <c r="B26" s="6" t="s">
        <v>282</v>
      </c>
      <c r="C26" s="7" t="s">
        <v>283</v>
      </c>
      <c r="D26" s="8" t="s">
        <v>51</v>
      </c>
      <c r="E26" s="8">
        <v>10</v>
      </c>
      <c r="F26" s="10"/>
      <c r="G26" s="10">
        <f t="shared" ref="G26:G28" si="3">F26*E26</f>
        <v>0</v>
      </c>
      <c r="H26" s="11"/>
    </row>
    <row r="27" ht="46" customHeight="1" outlineLevel="1" spans="1:8">
      <c r="A27" s="5">
        <v>16</v>
      </c>
      <c r="B27" s="6" t="s">
        <v>284</v>
      </c>
      <c r="C27" s="7" t="s">
        <v>285</v>
      </c>
      <c r="D27" s="8" t="s">
        <v>286</v>
      </c>
      <c r="E27" s="8">
        <v>1</v>
      </c>
      <c r="F27" s="10"/>
      <c r="G27" s="10">
        <f t="shared" si="3"/>
        <v>0</v>
      </c>
      <c r="H27" s="11"/>
    </row>
    <row r="28" ht="46" customHeight="1" outlineLevel="1" spans="1:8">
      <c r="A28" s="5">
        <v>17</v>
      </c>
      <c r="B28" s="6" t="s">
        <v>287</v>
      </c>
      <c r="C28" s="7" t="s">
        <v>288</v>
      </c>
      <c r="D28" s="8" t="s">
        <v>286</v>
      </c>
      <c r="E28" s="8">
        <v>1</v>
      </c>
      <c r="F28" s="10"/>
      <c r="G28" s="10">
        <f t="shared" si="3"/>
        <v>0</v>
      </c>
      <c r="H28" s="11"/>
    </row>
    <row r="29" spans="1:8">
      <c r="A29" s="23" t="s">
        <v>18</v>
      </c>
      <c r="B29" s="24" t="s">
        <v>289</v>
      </c>
      <c r="C29" s="24"/>
      <c r="D29" s="24"/>
      <c r="E29" s="31"/>
      <c r="F29" s="24"/>
      <c r="G29" s="25">
        <f>SUM(G26:G28)</f>
        <v>0</v>
      </c>
      <c r="H29" s="26"/>
    </row>
    <row r="30" ht="30" customHeight="1" spans="1:8">
      <c r="A30" s="16" t="s">
        <v>290</v>
      </c>
      <c r="B30" s="27"/>
      <c r="C30" s="27"/>
      <c r="D30" s="27"/>
      <c r="E30" s="32"/>
      <c r="F30" s="27"/>
      <c r="G30" s="18">
        <f>G29+G24+G19+G12+G7</f>
        <v>0</v>
      </c>
      <c r="H30" s="19"/>
    </row>
  </sheetData>
  <mergeCells count="12">
    <mergeCell ref="A1:H1"/>
    <mergeCell ref="A3:G3"/>
    <mergeCell ref="B7:F7"/>
    <mergeCell ref="A8:G8"/>
    <mergeCell ref="B12:F12"/>
    <mergeCell ref="A13:G13"/>
    <mergeCell ref="B19:F19"/>
    <mergeCell ref="A20:G20"/>
    <mergeCell ref="B24:F24"/>
    <mergeCell ref="A25:G25"/>
    <mergeCell ref="B29:F29"/>
    <mergeCell ref="A30:F30"/>
  </mergeCells>
  <pageMargins left="0.25" right="0.25" top="0.75" bottom="0.75" header="0.297916666666667" footer="0.297916666666667"/>
  <pageSetup paperSize="9" scale="9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7"/>
  <sheetViews>
    <sheetView view="pageBreakPreview" zoomScaleNormal="100" workbookViewId="0">
      <selection activeCell="F4" sqref="F4:F5"/>
    </sheetView>
  </sheetViews>
  <sheetFormatPr defaultColWidth="9" defaultRowHeight="13.5" outlineLevelRow="6" outlineLevelCol="7"/>
  <cols>
    <col min="1" max="1" width="6" customWidth="1"/>
    <col min="2" max="2" width="18.5" customWidth="1"/>
    <col min="3" max="3" width="36.375" customWidth="1"/>
    <col min="4" max="4" width="7" customWidth="1"/>
    <col min="5" max="5" width="9" customWidth="1"/>
    <col min="6" max="6" width="11" customWidth="1"/>
    <col min="7" max="7" width="12.25" customWidth="1"/>
    <col min="8" max="8" width="13.375" customWidth="1"/>
  </cols>
  <sheetData>
    <row r="1" ht="34" customHeight="1" spans="1:8">
      <c r="A1" s="1" t="s">
        <v>291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2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 t="s">
        <v>5</v>
      </c>
    </row>
    <row r="3" ht="24" customHeight="1" spans="1:8">
      <c r="A3" s="20" t="s">
        <v>292</v>
      </c>
      <c r="B3" s="21"/>
      <c r="C3" s="21"/>
      <c r="D3" s="21"/>
      <c r="E3" s="21"/>
      <c r="F3" s="21"/>
      <c r="G3" s="21"/>
      <c r="H3" s="22"/>
    </row>
    <row r="4" ht="52" customHeight="1" outlineLevel="1" spans="1:8">
      <c r="A4" s="5">
        <v>1</v>
      </c>
      <c r="B4" s="6" t="s">
        <v>293</v>
      </c>
      <c r="C4" s="7" t="s">
        <v>294</v>
      </c>
      <c r="D4" s="8" t="s">
        <v>295</v>
      </c>
      <c r="E4" s="9">
        <v>30</v>
      </c>
      <c r="F4" s="10"/>
      <c r="G4" s="10">
        <f>F4*E4</f>
        <v>0</v>
      </c>
      <c r="H4" s="11"/>
    </row>
    <row r="5" ht="46" customHeight="1" outlineLevel="1" spans="1:8">
      <c r="A5" s="5">
        <v>2</v>
      </c>
      <c r="B5" s="6" t="s">
        <v>296</v>
      </c>
      <c r="C5" s="7" t="s">
        <v>297</v>
      </c>
      <c r="D5" s="8" t="s">
        <v>286</v>
      </c>
      <c r="E5" s="9">
        <v>1</v>
      </c>
      <c r="F5" s="10"/>
      <c r="G5" s="10">
        <f>F5*E5</f>
        <v>0</v>
      </c>
      <c r="H5" s="11"/>
    </row>
    <row r="6" spans="1:8">
      <c r="A6" s="23" t="s">
        <v>18</v>
      </c>
      <c r="B6" s="24" t="s">
        <v>298</v>
      </c>
      <c r="C6" s="24"/>
      <c r="D6" s="24"/>
      <c r="E6" s="24"/>
      <c r="F6" s="24"/>
      <c r="G6" s="25">
        <f>SUM(G4:G5)</f>
        <v>0</v>
      </c>
      <c r="H6" s="26"/>
    </row>
    <row r="7" ht="30" customHeight="1" spans="1:8">
      <c r="A7" s="16" t="s">
        <v>299</v>
      </c>
      <c r="B7" s="27"/>
      <c r="C7" s="27"/>
      <c r="D7" s="27"/>
      <c r="E7" s="27"/>
      <c r="F7" s="27"/>
      <c r="G7" s="18">
        <f>G6</f>
        <v>0</v>
      </c>
      <c r="H7" s="19"/>
    </row>
  </sheetData>
  <mergeCells count="4">
    <mergeCell ref="A1:H1"/>
    <mergeCell ref="A3:G3"/>
    <mergeCell ref="B6:F6"/>
    <mergeCell ref="A7:F7"/>
  </mergeCells>
  <pageMargins left="0.25" right="0.25" top="0.75" bottom="0.75" header="0.297916666666667" footer="0.297916666666667"/>
  <pageSetup paperSize="9" scale="88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view="pageBreakPreview" zoomScaleNormal="100" workbookViewId="0">
      <selection activeCell="F15" sqref="F15"/>
    </sheetView>
  </sheetViews>
  <sheetFormatPr defaultColWidth="9" defaultRowHeight="13.5" outlineLevelCol="7"/>
  <cols>
    <col min="1" max="1" width="6" customWidth="1"/>
    <col min="2" max="2" width="18.375" customWidth="1"/>
    <col min="3" max="3" width="29.75" customWidth="1"/>
    <col min="4" max="4" width="8" customWidth="1"/>
    <col min="5" max="5" width="10" customWidth="1"/>
    <col min="6" max="6" width="12" customWidth="1"/>
    <col min="7" max="7" width="13.625" customWidth="1"/>
    <col min="8" max="8" width="13.875" customWidth="1"/>
  </cols>
  <sheetData>
    <row r="1" ht="34" customHeight="1" spans="1:8">
      <c r="A1" s="1" t="s">
        <v>300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2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 t="s">
        <v>5</v>
      </c>
    </row>
    <row r="3" ht="31" customHeight="1" spans="1:8">
      <c r="A3" s="5">
        <v>1</v>
      </c>
      <c r="B3" s="6" t="s">
        <v>301</v>
      </c>
      <c r="C3" s="7" t="s">
        <v>302</v>
      </c>
      <c r="D3" s="8" t="s">
        <v>84</v>
      </c>
      <c r="E3" s="9">
        <v>1</v>
      </c>
      <c r="F3" s="10"/>
      <c r="G3" s="10">
        <f t="shared" ref="G3:G8" si="0">F3*E3</f>
        <v>0</v>
      </c>
      <c r="H3" s="11"/>
    </row>
    <row r="4" ht="31" customHeight="1" spans="1:8">
      <c r="A4" s="5">
        <v>2</v>
      </c>
      <c r="B4" s="6" t="s">
        <v>303</v>
      </c>
      <c r="C4" s="7" t="s">
        <v>304</v>
      </c>
      <c r="D4" s="8" t="s">
        <v>30</v>
      </c>
      <c r="E4" s="9">
        <v>278</v>
      </c>
      <c r="F4" s="10"/>
      <c r="G4" s="10">
        <f t="shared" si="0"/>
        <v>0</v>
      </c>
      <c r="H4" s="11"/>
    </row>
    <row r="5" ht="31" customHeight="1" spans="1:8">
      <c r="A5" s="5">
        <v>3</v>
      </c>
      <c r="B5" s="6" t="s">
        <v>305</v>
      </c>
      <c r="C5" s="7" t="s">
        <v>306</v>
      </c>
      <c r="D5" s="8" t="s">
        <v>30</v>
      </c>
      <c r="E5" s="9">
        <v>278</v>
      </c>
      <c r="F5" s="10"/>
      <c r="G5" s="10">
        <f t="shared" si="0"/>
        <v>0</v>
      </c>
      <c r="H5" s="11"/>
    </row>
    <row r="6" ht="43" customHeight="1" spans="1:8">
      <c r="A6" s="5">
        <v>4</v>
      </c>
      <c r="B6" s="12" t="s">
        <v>307</v>
      </c>
      <c r="C6" s="13" t="s">
        <v>308</v>
      </c>
      <c r="D6" s="14" t="s">
        <v>84</v>
      </c>
      <c r="E6" s="15">
        <v>1</v>
      </c>
      <c r="F6" s="15"/>
      <c r="G6" s="10">
        <f t="shared" si="0"/>
        <v>0</v>
      </c>
      <c r="H6" s="11"/>
    </row>
    <row r="7" ht="38" customHeight="1" spans="1:8">
      <c r="A7" s="5">
        <v>5</v>
      </c>
      <c r="B7" s="6" t="s">
        <v>309</v>
      </c>
      <c r="C7" s="7" t="s">
        <v>310</v>
      </c>
      <c r="D7" s="8" t="s">
        <v>30</v>
      </c>
      <c r="E7" s="9">
        <v>278</v>
      </c>
      <c r="F7" s="10"/>
      <c r="G7" s="10">
        <f t="shared" si="0"/>
        <v>0</v>
      </c>
      <c r="H7" s="11"/>
    </row>
    <row r="8" ht="38" customHeight="1" spans="1:8">
      <c r="A8" s="5">
        <v>6</v>
      </c>
      <c r="B8" s="6" t="s">
        <v>311</v>
      </c>
      <c r="C8" s="7" t="s">
        <v>312</v>
      </c>
      <c r="D8" s="8" t="s">
        <v>84</v>
      </c>
      <c r="E8" s="9">
        <v>1</v>
      </c>
      <c r="F8" s="10"/>
      <c r="G8" s="10">
        <f t="shared" si="0"/>
        <v>0</v>
      </c>
      <c r="H8" s="11"/>
    </row>
    <row r="9" ht="30" customHeight="1" spans="1:8">
      <c r="A9" s="16" t="s">
        <v>313</v>
      </c>
      <c r="B9" s="17"/>
      <c r="C9" s="17"/>
      <c r="D9" s="17"/>
      <c r="E9" s="17"/>
      <c r="F9" s="17"/>
      <c r="G9" s="18">
        <f>SUM(G3:G8)</f>
        <v>0</v>
      </c>
      <c r="H9" s="19"/>
    </row>
  </sheetData>
  <mergeCells count="2">
    <mergeCell ref="A1:H1"/>
    <mergeCell ref="A9:F9"/>
  </mergeCells>
  <pageMargins left="0.25" right="0.25" top="0.75" bottom="0.75" header="0.297916666666667" footer="0.297916666666667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工程造价汇总表</vt:lpstr>
      <vt:lpstr>装饰工程分部分项清单</vt:lpstr>
      <vt:lpstr>电气安装工程分部分项清单</vt:lpstr>
      <vt:lpstr>给排水安装工程分部分项清单</vt:lpstr>
      <vt:lpstr>消防工程分部分项清单</vt:lpstr>
      <vt:lpstr>措施项目清单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wymen</cp:lastModifiedBy>
  <dcterms:created xsi:type="dcterms:W3CDTF">2026-09-15T06:11:00Z</dcterms:created>
  <dcterms:modified xsi:type="dcterms:W3CDTF">2026-09-29T03:43:10Z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F4BB30B41F5E4CAA81077D4E38D85EA2_13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